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YAMASHITA-23\Documents\１．編集\04.公衆栄養学実習WB\ワークシート\『公衆栄養学実習WB［第３版］』ワークシート\"/>
    </mc:Choice>
  </mc:AlternateContent>
  <xr:revisionPtr revIDLastSave="0" documentId="13_ncr:1_{0D8AC32A-7B76-4B8A-ACCD-161538B1AAC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男性 " sheetId="30" r:id="rId1"/>
    <sheet name="女性 " sheetId="31" r:id="rId2"/>
    <sheet name="男性基本統計" sheetId="27" r:id="rId3"/>
    <sheet name="女性基本統計" sheetId="28" r:id="rId4"/>
    <sheet name="ワークシート２－7－１" sheetId="10" r:id="rId5"/>
    <sheet name="ワークシート２－７－２ " sheetId="22" r:id="rId6"/>
    <sheet name="ワークシート２－７－３" sheetId="21" r:id="rId7"/>
    <sheet name="ワークシート２－７－４" sheetId="32" r:id="rId8"/>
    <sheet name="栄養素密度法（男性） " sheetId="23" r:id="rId9"/>
    <sheet name="残差法（女性)" sheetId="33" r:id="rId10"/>
  </sheets>
  <definedNames>
    <definedName name="_xlnm._FilterDatabase" localSheetId="0" hidden="1">'男性 '!$A$1:$R$101</definedName>
    <definedName name="dr_f" localSheetId="9">#REF!</definedName>
    <definedName name="dr_f" localSheetId="1">'女性 '!$B$1:$Q$101</definedName>
    <definedName name="dr_f">#REF!</definedName>
    <definedName name="dr_m" localSheetId="9">#REF!</definedName>
    <definedName name="dr_m" localSheetId="0">'男性 '!$B$1:$Q$101</definedName>
    <definedName name="dr_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33" l="1"/>
  <c r="F6" i="33" s="1"/>
  <c r="J3" i="33"/>
  <c r="J6" i="33" s="1"/>
  <c r="F4" i="33"/>
  <c r="J4" i="33"/>
  <c r="F5" i="33"/>
  <c r="J5" i="33"/>
  <c r="F9" i="32"/>
  <c r="H9" i="32" s="1"/>
  <c r="I9" i="32" s="1"/>
  <c r="B9" i="32"/>
  <c r="D9" i="32" s="1"/>
  <c r="E9" i="32" s="1"/>
  <c r="F9" i="33" l="1"/>
  <c r="G9" i="33" s="1"/>
  <c r="H9" i="33" s="1"/>
  <c r="D10" i="28"/>
  <c r="D13" i="28" s="1"/>
  <c r="D9" i="28"/>
  <c r="D8" i="28"/>
  <c r="D7" i="28"/>
  <c r="D6" i="28"/>
  <c r="D5" i="28"/>
  <c r="D4" i="28"/>
  <c r="D3" i="28"/>
  <c r="D11" i="27"/>
  <c r="D13" i="27"/>
  <c r="D10" i="27"/>
  <c r="D12" i="27" s="1"/>
  <c r="D9" i="27"/>
  <c r="D8" i="27"/>
  <c r="D7" i="27"/>
  <c r="D6" i="27"/>
  <c r="D4" i="27"/>
  <c r="D5" i="27"/>
  <c r="D3" i="27"/>
  <c r="D12" i="28" l="1"/>
  <c r="D11" i="28"/>
  <c r="B9" i="10" l="1"/>
  <c r="B8" i="10"/>
  <c r="W6" i="23" l="1"/>
  <c r="I6" i="23"/>
  <c r="H6" i="23"/>
  <c r="J6" i="23" l="1"/>
  <c r="K6" i="23" s="1"/>
  <c r="B10" i="10" l="1"/>
  <c r="B12" i="10" s="1"/>
</calcChain>
</file>

<file path=xl/sharedStrings.xml><?xml version="1.0" encoding="utf-8"?>
<sst xmlns="http://schemas.openxmlformats.org/spreadsheetml/2006/main" count="259" uniqueCount="114">
  <si>
    <t>P比</t>
    <rPh sb="1" eb="2">
      <t>ヒ</t>
    </rPh>
    <phoneticPr fontId="1"/>
  </si>
  <si>
    <t>F比</t>
    <rPh sb="1" eb="2">
      <t>ヒ</t>
    </rPh>
    <phoneticPr fontId="1"/>
  </si>
  <si>
    <t>C比</t>
    <rPh sb="1" eb="2">
      <t>ヒ</t>
    </rPh>
    <phoneticPr fontId="1"/>
  </si>
  <si>
    <t>期待値</t>
    <rPh sb="0" eb="3">
      <t>キタイチ</t>
    </rPh>
    <phoneticPr fontId="1"/>
  </si>
  <si>
    <t>平均値</t>
    <rPh sb="0" eb="3">
      <t>ヘイキンチ</t>
    </rPh>
    <phoneticPr fontId="1"/>
  </si>
  <si>
    <t>標準偏差</t>
    <rPh sb="0" eb="2">
      <t>ヒョウジュン</t>
    </rPh>
    <rPh sb="2" eb="4">
      <t>ヘンサ</t>
    </rPh>
    <phoneticPr fontId="1"/>
  </si>
  <si>
    <t>最小値</t>
    <rPh sb="0" eb="3">
      <t>サイショウチ</t>
    </rPh>
    <phoneticPr fontId="1"/>
  </si>
  <si>
    <t>最頻値</t>
    <rPh sb="0" eb="1">
      <t>サイ</t>
    </rPh>
    <rPh sb="1" eb="2">
      <t>ヒン</t>
    </rPh>
    <rPh sb="2" eb="3">
      <t>アタイ</t>
    </rPh>
    <phoneticPr fontId="1"/>
  </si>
  <si>
    <t>中央値</t>
    <rPh sb="0" eb="2">
      <t>チュウオウ</t>
    </rPh>
    <rPh sb="2" eb="3">
      <t>チ</t>
    </rPh>
    <phoneticPr fontId="1"/>
  </si>
  <si>
    <t>最大値</t>
    <rPh sb="0" eb="2">
      <t>サイダイ</t>
    </rPh>
    <rPh sb="2" eb="3">
      <t>アタイ</t>
    </rPh>
    <phoneticPr fontId="1"/>
  </si>
  <si>
    <t>信頼区間</t>
    <rPh sb="0" eb="2">
      <t>シンライ</t>
    </rPh>
    <rPh sb="2" eb="4">
      <t>クカン</t>
    </rPh>
    <phoneticPr fontId="1"/>
  </si>
  <si>
    <t>鉄</t>
    <rPh sb="0" eb="1">
      <t>テツ</t>
    </rPh>
    <phoneticPr fontId="1"/>
  </si>
  <si>
    <t xml:space="preserve">PFC比計 </t>
    <rPh sb="3" eb="4">
      <t>ヒ</t>
    </rPh>
    <rPh sb="4" eb="5">
      <t>ケイ</t>
    </rPh>
    <phoneticPr fontId="1"/>
  </si>
  <si>
    <t>自由度</t>
    <rPh sb="0" eb="3">
      <t>ジユウド</t>
    </rPh>
    <phoneticPr fontId="1"/>
  </si>
  <si>
    <t>最大値</t>
    <rPh sb="0" eb="3">
      <t>サイダイチ</t>
    </rPh>
    <phoneticPr fontId="1"/>
  </si>
  <si>
    <t>差</t>
    <rPh sb="0" eb="1">
      <t>サ</t>
    </rPh>
    <phoneticPr fontId="1"/>
  </si>
  <si>
    <t>階級数</t>
    <rPh sb="0" eb="2">
      <t>カイキュウ</t>
    </rPh>
    <rPh sb="2" eb="3">
      <t>スウ</t>
    </rPh>
    <phoneticPr fontId="1"/>
  </si>
  <si>
    <t>階級幅①</t>
    <rPh sb="0" eb="2">
      <t>カイキュウ</t>
    </rPh>
    <rPh sb="2" eb="3">
      <t>ハバ</t>
    </rPh>
    <phoneticPr fontId="1"/>
  </si>
  <si>
    <t>階級幅②</t>
    <rPh sb="0" eb="2">
      <t>カイキュウ</t>
    </rPh>
    <rPh sb="2" eb="3">
      <t>ハバ</t>
    </rPh>
    <phoneticPr fontId="1"/>
  </si>
  <si>
    <t>たんぱく質</t>
    <rPh sb="4" eb="5">
      <t>シツ</t>
    </rPh>
    <phoneticPr fontId="1"/>
  </si>
  <si>
    <t>階級幅の設定</t>
    <rPh sb="0" eb="2">
      <t>カイキュウ</t>
    </rPh>
    <rPh sb="2" eb="3">
      <t>ハバ</t>
    </rPh>
    <rPh sb="4" eb="6">
      <t>セッテイ</t>
    </rPh>
    <phoneticPr fontId="1"/>
  </si>
  <si>
    <t>炭水化物</t>
    <rPh sb="0" eb="4">
      <t>タンスイカブツ</t>
    </rPh>
    <phoneticPr fontId="1"/>
  </si>
  <si>
    <t>食物繊維</t>
    <rPh sb="0" eb="2">
      <t>ショクモツ</t>
    </rPh>
    <rPh sb="2" eb="4">
      <t>センイ</t>
    </rPh>
    <phoneticPr fontId="1"/>
  </si>
  <si>
    <t>カルシウム</t>
    <phoneticPr fontId="1"/>
  </si>
  <si>
    <t>カリウム</t>
    <phoneticPr fontId="1"/>
  </si>
  <si>
    <t>カロテン</t>
    <phoneticPr fontId="1"/>
  </si>
  <si>
    <t>ビタミンC</t>
    <phoneticPr fontId="1"/>
  </si>
  <si>
    <t>年　齢</t>
    <rPh sb="0" eb="1">
      <t>トシ</t>
    </rPh>
    <rPh sb="2" eb="3">
      <t>ヨワイ</t>
    </rPh>
    <phoneticPr fontId="1"/>
  </si>
  <si>
    <t>リ　ン</t>
    <phoneticPr fontId="1"/>
  </si>
  <si>
    <t>脂　質</t>
    <rPh sb="0" eb="1">
      <t>アブラ</t>
    </rPh>
    <rPh sb="2" eb="3">
      <t>シツ</t>
    </rPh>
    <phoneticPr fontId="1"/>
  </si>
  <si>
    <t>エネルギー</t>
    <phoneticPr fontId="1"/>
  </si>
  <si>
    <t>カリウム</t>
    <phoneticPr fontId="1"/>
  </si>
  <si>
    <t>レチノール</t>
    <phoneticPr fontId="1"/>
  </si>
  <si>
    <t>カロテン</t>
    <phoneticPr fontId="1"/>
  </si>
  <si>
    <t>ビタミンC</t>
    <phoneticPr fontId="1"/>
  </si>
  <si>
    <t>男　性</t>
    <rPh sb="0" eb="1">
      <t>オトコ</t>
    </rPh>
    <rPh sb="2" eb="3">
      <t>セイ</t>
    </rPh>
    <phoneticPr fontId="1"/>
  </si>
  <si>
    <t>女　性</t>
    <rPh sb="0" eb="1">
      <t>オンナ</t>
    </rPh>
    <rPh sb="2" eb="3">
      <t>セイ</t>
    </rPh>
    <phoneticPr fontId="1"/>
  </si>
  <si>
    <t>相関係数</t>
    <rPh sb="0" eb="2">
      <t>ソウカン</t>
    </rPh>
    <rPh sb="2" eb="4">
      <t>ケイスウ</t>
    </rPh>
    <phoneticPr fontId="1"/>
  </si>
  <si>
    <t>性</t>
    <rPh sb="0" eb="1">
      <t>セイ</t>
    </rPh>
    <phoneticPr fontId="1"/>
  </si>
  <si>
    <t>エネルギー</t>
    <phoneticPr fontId="1"/>
  </si>
  <si>
    <t>ID</t>
    <phoneticPr fontId="1"/>
  </si>
  <si>
    <t>リ　ン</t>
    <phoneticPr fontId="1"/>
  </si>
  <si>
    <t>エネルギー平均値</t>
  </si>
  <si>
    <t>　y=0.034x＋14.3</t>
    <phoneticPr fontId="1"/>
  </si>
  <si>
    <t>ID</t>
    <phoneticPr fontId="1"/>
  </si>
  <si>
    <t>カルシウム</t>
    <phoneticPr fontId="1"/>
  </si>
  <si>
    <t>リ　ン</t>
    <phoneticPr fontId="1"/>
  </si>
  <si>
    <t>カルシウム</t>
    <phoneticPr fontId="1"/>
  </si>
  <si>
    <t>リ　ン</t>
    <phoneticPr fontId="1"/>
  </si>
  <si>
    <t>ビタミンＡ　</t>
    <phoneticPr fontId="1"/>
  </si>
  <si>
    <t>ビタミンＡ　</t>
    <phoneticPr fontId="1"/>
  </si>
  <si>
    <t>ビタミンＡ　</t>
    <phoneticPr fontId="1"/>
  </si>
  <si>
    <t>標準誤差</t>
  </si>
  <si>
    <t>分散</t>
  </si>
  <si>
    <t>尖度</t>
  </si>
  <si>
    <t>歪度</t>
  </si>
  <si>
    <t>エネルギー</t>
    <phoneticPr fontId="1"/>
  </si>
  <si>
    <t>データ数
（男性）</t>
    <rPh sb="3" eb="4">
      <t>スウ</t>
    </rPh>
    <rPh sb="6" eb="8">
      <t>ダンセイ</t>
    </rPh>
    <phoneticPr fontId="1"/>
  </si>
  <si>
    <t>データ数
（女性）</t>
    <rPh sb="3" eb="4">
      <t>スウ</t>
    </rPh>
    <rPh sb="6" eb="8">
      <t>ジョセイ</t>
    </rPh>
    <phoneticPr fontId="1"/>
  </si>
  <si>
    <t>平均値
（男性）</t>
    <rPh sb="0" eb="3">
      <t>ヘイキンチ</t>
    </rPh>
    <rPh sb="5" eb="7">
      <t>ダンセイ</t>
    </rPh>
    <phoneticPr fontId="1"/>
  </si>
  <si>
    <t>平均値
（女性）</t>
    <rPh sb="0" eb="3">
      <t>ヘイキンチ</t>
    </rPh>
    <rPh sb="5" eb="7">
      <t>ジョセイ</t>
    </rPh>
    <phoneticPr fontId="1"/>
  </si>
  <si>
    <t>食物繊維</t>
  </si>
  <si>
    <t>【ワークシート２－７－１】　度数分布表とヒストグラムの作成</t>
    <rPh sb="14" eb="16">
      <t>ドスウ</t>
    </rPh>
    <rPh sb="16" eb="19">
      <t>ブンプヒョウ</t>
    </rPh>
    <phoneticPr fontId="1"/>
  </si>
  <si>
    <r>
      <t>【ワークシート２－７－３】</t>
    </r>
    <r>
      <rPr>
        <b/>
        <sz val="11"/>
        <color indexed="9"/>
        <rFont val="ＭＳ ゴシック"/>
        <family val="3"/>
        <charset val="128"/>
      </rPr>
      <t>30歳､40歳､50歳代のエネルギー摂取量の平均値の差の検定(分散分析)</t>
    </r>
    <phoneticPr fontId="2"/>
  </si>
  <si>
    <t>30歳、40歳、50歳代のエネルギー摂取量（kcal）</t>
    <rPh sb="2" eb="3">
      <t>サイ</t>
    </rPh>
    <rPh sb="6" eb="7">
      <t>サイ</t>
    </rPh>
    <rPh sb="10" eb="11">
      <t>サイ</t>
    </rPh>
    <rPh sb="11" eb="12">
      <t>ダイ</t>
    </rPh>
    <rPh sb="18" eb="20">
      <t>セッシュ</t>
    </rPh>
    <rPh sb="20" eb="21">
      <t>リョウ</t>
    </rPh>
    <phoneticPr fontId="1"/>
  </si>
  <si>
    <t>検定結果</t>
    <rPh sb="0" eb="2">
      <t>ケンテイ</t>
    </rPh>
    <rPh sb="2" eb="4">
      <t>ケッカ</t>
    </rPh>
    <phoneticPr fontId="1"/>
  </si>
  <si>
    <t>①ＰＦＣエネルギーを求めよう。</t>
    <rPh sb="10" eb="11">
      <t>モト</t>
    </rPh>
    <phoneticPr fontId="1"/>
  </si>
  <si>
    <t>②1000ｋｃａｌ当たりの栄養素密度をエネルギーを求めよう。</t>
    <rPh sb="9" eb="10">
      <t>ア</t>
    </rPh>
    <rPh sb="13" eb="15">
      <t>エイヨウ</t>
    </rPh>
    <rPh sb="15" eb="16">
      <t>ソ</t>
    </rPh>
    <rPh sb="16" eb="18">
      <t>ミツド</t>
    </rPh>
    <rPh sb="25" eb="26">
      <t>モト</t>
    </rPh>
    <phoneticPr fontId="1"/>
  </si>
  <si>
    <t>食　塩</t>
    <rPh sb="0" eb="1">
      <t>ショク</t>
    </rPh>
    <rPh sb="2" eb="3">
      <t>シオ</t>
    </rPh>
    <phoneticPr fontId="1"/>
  </si>
  <si>
    <t>年　齢</t>
    <rPh sb="0" eb="1">
      <t>ネン</t>
    </rPh>
    <rPh sb="2" eb="3">
      <t>トシ</t>
    </rPh>
    <phoneticPr fontId="1"/>
  </si>
  <si>
    <t>30歳代</t>
    <rPh sb="2" eb="4">
      <t>サイダイ</t>
    </rPh>
    <phoneticPr fontId="1"/>
  </si>
  <si>
    <t>40歳代</t>
    <rPh sb="2" eb="4">
      <t>サイダイ</t>
    </rPh>
    <phoneticPr fontId="1"/>
  </si>
  <si>
    <t>50歳代</t>
    <rPh sb="2" eb="4">
      <t>サイダイ</t>
    </rPh>
    <phoneticPr fontId="1"/>
  </si>
  <si>
    <r>
      <t>ビタミンB</t>
    </r>
    <r>
      <rPr>
        <vertAlign val="subscript"/>
        <sz val="10"/>
        <rFont val="ＭＳ Ｐゴシック"/>
        <family val="3"/>
        <charset val="128"/>
      </rPr>
      <t>１</t>
    </r>
    <phoneticPr fontId="1"/>
  </si>
  <si>
    <r>
      <t>ビタミンB</t>
    </r>
    <r>
      <rPr>
        <vertAlign val="subscript"/>
        <sz val="10"/>
        <rFont val="ＭＳ Ｐゴシック"/>
        <family val="3"/>
        <charset val="128"/>
      </rPr>
      <t>２</t>
    </r>
    <phoneticPr fontId="1"/>
  </si>
  <si>
    <t>（1,000kcal当たり）</t>
    <rPh sb="10" eb="11">
      <t>ア</t>
    </rPh>
    <phoneticPr fontId="1"/>
  </si>
  <si>
    <t>ビタミンＡ</t>
    <phoneticPr fontId="1"/>
  </si>
  <si>
    <t>ビタミンＣ</t>
    <phoneticPr fontId="1"/>
  </si>
  <si>
    <r>
      <t>クラス：</t>
    </r>
    <r>
      <rPr>
        <u/>
        <sz val="9"/>
        <rFont val="ＭＳ 明朝"/>
        <family val="1"/>
        <charset val="128"/>
      </rPr>
      <t>　　　　　　　　　　　　</t>
    </r>
    <r>
      <rPr>
        <sz val="9"/>
        <rFont val="ＭＳ 明朝"/>
        <family val="1"/>
        <charset val="128"/>
      </rPr>
      <t>学籍番号：</t>
    </r>
    <r>
      <rPr>
        <u/>
        <sz val="9"/>
        <rFont val="ＭＳ 明朝"/>
        <family val="1"/>
        <charset val="128"/>
      </rPr>
      <t>　　　　　　　　　　　　</t>
    </r>
    <r>
      <rPr>
        <sz val="9"/>
        <rFont val="ＭＳ 明朝"/>
        <family val="1"/>
        <charset val="128"/>
      </rPr>
      <t>氏名：</t>
    </r>
    <r>
      <rPr>
        <u/>
        <sz val="9"/>
        <rFont val="ＭＳ 明朝"/>
        <family val="1"/>
        <charset val="128"/>
      </rPr>
      <t>　　　　　　　　　　　　　　　　</t>
    </r>
    <r>
      <rPr>
        <sz val="9"/>
        <color indexed="9"/>
        <rFont val="ＭＳ 明朝"/>
        <family val="1"/>
        <charset val="128"/>
      </rPr>
      <t>■</t>
    </r>
    <r>
      <rPr>
        <sz val="9"/>
        <rFont val="ＭＳ 明朝"/>
        <family val="1"/>
        <charset val="128"/>
      </rPr>
      <t>　　　　</t>
    </r>
    <r>
      <rPr>
        <sz val="9"/>
        <rFont val="ＭＳ Ｐゴシック"/>
        <family val="3"/>
        <charset val="128"/>
      </rPr>
      <t>　　　　　　</t>
    </r>
    <r>
      <rPr>
        <u/>
        <sz val="9"/>
        <rFont val="ＭＳ Ｐゴシック"/>
        <family val="3"/>
        <charset val="128"/>
      </rPr>
      <t>　　　　　　　　　　　　　　　　　　　　　　　　　　　　　　　　　</t>
    </r>
    <rPh sb="33" eb="35">
      <t>シメイ</t>
    </rPh>
    <phoneticPr fontId="2"/>
  </si>
  <si>
    <r>
      <t>ビタミンＢ</t>
    </r>
    <r>
      <rPr>
        <vertAlign val="subscript"/>
        <sz val="10"/>
        <rFont val="ＭＳ Ｐ明朝"/>
        <family val="1"/>
        <charset val="128"/>
      </rPr>
      <t>１</t>
    </r>
    <phoneticPr fontId="1"/>
  </si>
  <si>
    <r>
      <t>ビタミンＢ</t>
    </r>
    <r>
      <rPr>
        <vertAlign val="subscript"/>
        <sz val="10"/>
        <rFont val="ＭＳ Ｐ明朝"/>
        <family val="1"/>
        <charset val="128"/>
      </rPr>
      <t>２</t>
    </r>
    <phoneticPr fontId="1"/>
  </si>
  <si>
    <r>
      <t>ｔ</t>
    </r>
    <r>
      <rPr>
        <sz val="9"/>
        <rFont val="ＭＳ 明朝"/>
        <family val="1"/>
        <charset val="128"/>
      </rPr>
      <t>値</t>
    </r>
    <rPh sb="1" eb="2">
      <t>アタイ</t>
    </rPh>
    <phoneticPr fontId="1"/>
  </si>
  <si>
    <t>ID</t>
    <phoneticPr fontId="1"/>
  </si>
  <si>
    <t>エネルギー</t>
    <phoneticPr fontId="1"/>
  </si>
  <si>
    <t>カルシウム</t>
    <phoneticPr fontId="1"/>
  </si>
  <si>
    <t>リ　ン</t>
    <phoneticPr fontId="1"/>
  </si>
  <si>
    <t>カリウム</t>
    <phoneticPr fontId="1"/>
  </si>
  <si>
    <t>ビタミンＡ　</t>
    <phoneticPr fontId="1"/>
  </si>
  <si>
    <t>カロテン</t>
    <phoneticPr fontId="1"/>
  </si>
  <si>
    <t>ビタミンC</t>
    <phoneticPr fontId="1"/>
  </si>
  <si>
    <t>食塩</t>
    <rPh sb="0" eb="2">
      <t>ショクエン</t>
    </rPh>
    <phoneticPr fontId="1"/>
  </si>
  <si>
    <t>ID</t>
    <phoneticPr fontId="1"/>
  </si>
  <si>
    <t>カルシウム</t>
    <phoneticPr fontId="1"/>
  </si>
  <si>
    <t>リ　ン</t>
    <phoneticPr fontId="1"/>
  </si>
  <si>
    <t>Ｐ値</t>
    <rPh sb="1" eb="2">
      <t>アタイ</t>
    </rPh>
    <phoneticPr fontId="1"/>
  </si>
  <si>
    <r>
      <rPr>
        <i/>
        <sz val="10"/>
        <rFont val="ＭＳ 明朝"/>
        <family val="1"/>
        <charset val="128"/>
      </rPr>
      <t>t</t>
    </r>
    <r>
      <rPr>
        <sz val="10"/>
        <rFont val="ＭＳ 明朝"/>
        <family val="1"/>
        <charset val="128"/>
      </rPr>
      <t>検定
（Ｐ値）</t>
    </r>
    <rPh sb="1" eb="3">
      <t>ケンテイ</t>
    </rPh>
    <phoneticPr fontId="1"/>
  </si>
  <si>
    <t>【ワークシート２－７－４】　エネルギーと各栄養素との相関係数</t>
    <phoneticPr fontId="2"/>
  </si>
  <si>
    <t>検　定</t>
    <phoneticPr fontId="1"/>
  </si>
  <si>
    <t>カリウム</t>
    <phoneticPr fontId="1"/>
  </si>
  <si>
    <t>カルシウム</t>
    <phoneticPr fontId="1"/>
  </si>
  <si>
    <t>リ　ン</t>
    <phoneticPr fontId="1"/>
  </si>
  <si>
    <t>ビタミンＡ</t>
    <phoneticPr fontId="1"/>
  </si>
  <si>
    <t>カロテン</t>
    <phoneticPr fontId="1"/>
  </si>
  <si>
    <r>
      <t>ビタミンＢ</t>
    </r>
    <r>
      <rPr>
        <vertAlign val="subscript"/>
        <sz val="9"/>
        <rFont val="ＭＳ Ｐ明朝"/>
        <family val="1"/>
        <charset val="128"/>
      </rPr>
      <t>１</t>
    </r>
    <phoneticPr fontId="1"/>
  </si>
  <si>
    <r>
      <t>ビタミンＢ</t>
    </r>
    <r>
      <rPr>
        <vertAlign val="subscript"/>
        <sz val="9"/>
        <rFont val="ＭＳ Ｐ明朝"/>
        <family val="1"/>
        <charset val="128"/>
      </rPr>
      <t>２</t>
    </r>
    <phoneticPr fontId="1"/>
  </si>
  <si>
    <t>ビタミンＣ</t>
    <phoneticPr fontId="1"/>
  </si>
  <si>
    <t>Ｆ検定
（Ｐ値）</t>
    <rPh sb="1" eb="3">
      <t>ケンテイ</t>
    </rPh>
    <rPh sb="6" eb="7">
      <t>チ</t>
    </rPh>
    <phoneticPr fontId="1"/>
  </si>
  <si>
    <r>
      <t>【ワークシート２－７－２】</t>
    </r>
    <r>
      <rPr>
        <b/>
        <sz val="11"/>
        <color indexed="9"/>
        <rFont val="ＭＳ ゴシック"/>
        <family val="3"/>
        <charset val="128"/>
      </rPr>
      <t>男性・女性間の各栄養素の等分散(F検定)と平均値の差の検定(</t>
    </r>
    <r>
      <rPr>
        <b/>
        <i/>
        <sz val="11"/>
        <color indexed="9"/>
        <rFont val="ＭＳ ゴシック"/>
        <family val="3"/>
        <charset val="128"/>
      </rPr>
      <t>t</t>
    </r>
    <r>
      <rPr>
        <b/>
        <sz val="11"/>
        <color indexed="9"/>
        <rFont val="ＭＳ ゴシック"/>
        <family val="3"/>
        <charset val="128"/>
      </rPr>
      <t>検定)</t>
    </r>
    <rPh sb="13" eb="15">
      <t>ダンセイ</t>
    </rPh>
    <rPh sb="16" eb="18">
      <t>ジョセイ</t>
    </rPh>
    <rPh sb="18" eb="19">
      <t>カン</t>
    </rPh>
    <rPh sb="25" eb="28">
      <t>トウブンサン</t>
    </rPh>
    <rPh sb="30" eb="32">
      <t>ケンテイ</t>
    </rPh>
    <rPh sb="34" eb="37">
      <t>ヘイキンチ</t>
    </rPh>
    <rPh sb="38" eb="39">
      <t>サ</t>
    </rPh>
    <rPh sb="40" eb="42">
      <t>ケンテイ</t>
    </rPh>
    <rPh sb="44" eb="46">
      <t>ケンテイ</t>
    </rPh>
    <phoneticPr fontId="2"/>
  </si>
  <si>
    <t>調整値[A+R]</t>
    <rPh sb="0" eb="3">
      <t>チョウセイチ</t>
    </rPh>
    <phoneticPr fontId="1"/>
  </si>
  <si>
    <t>残差[R]</t>
    <rPh sb="0" eb="2">
      <t>ザンサ</t>
    </rPh>
    <phoneticPr fontId="1"/>
  </si>
  <si>
    <t>平均エネルギー値におけるたんぱく質[A]</t>
    <phoneticPr fontId="1"/>
  </si>
  <si>
    <t>切片 INTERCEPT関数</t>
    <rPh sb="0" eb="2">
      <t>セッペン</t>
    </rPh>
    <phoneticPr fontId="1"/>
  </si>
  <si>
    <t>傾き SLOPE関数</t>
    <rPh sb="0" eb="1">
      <t>カタム</t>
    </rPh>
    <rPh sb="8" eb="10">
      <t>カンスウ</t>
    </rPh>
    <phoneticPr fontId="1"/>
  </si>
  <si>
    <t>例題７－５の１次回帰式からの残差を用いたエネルギー調整栄養摂取量の算出</t>
    <rPh sb="7" eb="8">
      <t>ジ</t>
    </rPh>
    <rPh sb="8" eb="11">
      <t>カイキシキ</t>
    </rPh>
    <rPh sb="14" eb="16">
      <t>ザンサ</t>
    </rPh>
    <rPh sb="17" eb="18">
      <t>モチ</t>
    </rPh>
    <rPh sb="25" eb="27">
      <t>チョウセイ</t>
    </rPh>
    <rPh sb="27" eb="29">
      <t>エイヨウ</t>
    </rPh>
    <rPh sb="29" eb="31">
      <t>セッシュ</t>
    </rPh>
    <rPh sb="31" eb="32">
      <t>リョウ</t>
    </rPh>
    <rPh sb="33" eb="35">
      <t>サンシュツ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</si>
</sst>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0.0_ "/>
    <numFmt numFmtId="177" formatCode="0_ "/>
    <numFmt numFmtId="178" formatCode="0.000_ "/>
    <numFmt numFmtId="179" formatCode="0.000_);[Red]\(0.000\)"/>
    <numFmt numFmtId="180" formatCode="0.0_);[Red]\(0.0\)"/>
    <numFmt numFmtId="181" formatCode="0.00_);[Red]\(0.00\)"/>
    <numFmt numFmtId="182" formatCode="0.0000_ "/>
    <numFmt numFmtId="183" formatCode="0.0_ ;[Red]\-0.0\ "/>
    <numFmt numFmtId="184" formatCode="0.0"/>
    <numFmt numFmtId="185" formatCode="0.000"/>
    <numFmt numFmtId="186" formatCode="0.0000"/>
    <numFmt numFmtId="187" formatCode="0.00_ ;[Red]\-0.00\ "/>
  </numFmts>
  <fonts count="28" x14ac:knownFonts="1">
    <font>
      <sz val="10"/>
      <name val="System"/>
      <charset val="128"/>
    </font>
    <font>
      <sz val="6"/>
      <name val="System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System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12"/>
      <color indexed="9"/>
      <name val="ＭＳ ゴシック"/>
      <family val="3"/>
      <charset val="128"/>
    </font>
    <font>
      <sz val="10"/>
      <name val="ＭＳ 明朝"/>
      <family val="1"/>
      <charset val="128"/>
    </font>
    <font>
      <u/>
      <sz val="9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9"/>
      <name val="ＭＳ Ｐゴシック"/>
      <family val="3"/>
      <charset val="128"/>
    </font>
    <font>
      <u/>
      <sz val="9"/>
      <name val="ＭＳ Ｐゴシック"/>
      <family val="3"/>
      <charset val="128"/>
    </font>
    <font>
      <b/>
      <sz val="12"/>
      <name val="System"/>
      <charset val="128"/>
    </font>
    <font>
      <b/>
      <sz val="11"/>
      <color indexed="9"/>
      <name val="ＭＳ ゴシック"/>
      <family val="3"/>
      <charset val="128"/>
    </font>
    <font>
      <b/>
      <i/>
      <sz val="11"/>
      <color indexed="9"/>
      <name val="ＭＳ ゴシック"/>
      <family val="3"/>
      <charset val="128"/>
    </font>
    <font>
      <i/>
      <sz val="9"/>
      <name val="ＭＳ 明朝"/>
      <family val="1"/>
      <charset val="128"/>
    </font>
    <font>
      <vertAlign val="subscript"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vertAlign val="subscript"/>
      <sz val="9"/>
      <name val="ＭＳ Ｐ明朝"/>
      <family val="1"/>
      <charset val="128"/>
    </font>
    <font>
      <vertAlign val="subscript"/>
      <sz val="10"/>
      <name val="ＭＳ Ｐ明朝"/>
      <family val="1"/>
      <charset val="128"/>
    </font>
    <font>
      <i/>
      <sz val="10"/>
      <name val="ＭＳ 明朝"/>
      <family val="1"/>
      <charset val="128"/>
    </font>
    <font>
      <sz val="10"/>
      <name val="ＭＳ Ｐゴシック"/>
      <family val="3"/>
      <charset val="128"/>
      <scheme val="minor"/>
    </font>
    <font>
      <sz val="11"/>
      <color rgb="FFFFFFFF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7" tint="0.79998168889431442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thin">
        <color rgb="FF00B050"/>
      </bottom>
      <diagonal/>
    </border>
    <border>
      <left style="medium">
        <color rgb="FF00B050"/>
      </left>
      <right style="medium">
        <color rgb="FF00B050"/>
      </right>
      <top style="thin">
        <color rgb="FF00B050"/>
      </top>
      <bottom style="thin">
        <color rgb="FF00B050"/>
      </bottom>
      <diagonal/>
    </border>
    <border>
      <left style="medium">
        <color rgb="FF00B050"/>
      </left>
      <right style="medium">
        <color rgb="FF00B050"/>
      </right>
      <top style="thin">
        <color rgb="FF00B050"/>
      </top>
      <bottom style="medium">
        <color rgb="FF00B050"/>
      </bottom>
      <diagonal/>
    </border>
    <border>
      <left style="hair">
        <color rgb="FF00B050"/>
      </left>
      <right style="hair">
        <color rgb="FF00B050"/>
      </right>
      <top style="hair">
        <color rgb="FF00B050"/>
      </top>
      <bottom style="hair">
        <color rgb="FF00B050"/>
      </bottom>
      <diagonal/>
    </border>
    <border>
      <left style="hair">
        <color rgb="FF00B050"/>
      </left>
      <right style="hair">
        <color rgb="FF00B050"/>
      </right>
      <top/>
      <bottom style="hair">
        <color rgb="FF00B050"/>
      </bottom>
      <diagonal/>
    </border>
    <border>
      <left style="thin">
        <color rgb="FF00B050"/>
      </left>
      <right style="hair">
        <color rgb="FF00B050"/>
      </right>
      <top style="hair">
        <color rgb="FF00B050"/>
      </top>
      <bottom style="hair">
        <color rgb="FF00B050"/>
      </bottom>
      <diagonal/>
    </border>
    <border>
      <left style="hair">
        <color rgb="FF00B050"/>
      </left>
      <right style="thin">
        <color rgb="FF00B050"/>
      </right>
      <top style="hair">
        <color rgb="FF00B050"/>
      </top>
      <bottom style="hair">
        <color rgb="FF00B050"/>
      </bottom>
      <diagonal/>
    </border>
    <border>
      <left style="thin">
        <color rgb="FF00B050"/>
      </left>
      <right style="hair">
        <color rgb="FF00B050"/>
      </right>
      <top style="hair">
        <color rgb="FF00B050"/>
      </top>
      <bottom style="thin">
        <color rgb="FF00B050"/>
      </bottom>
      <diagonal/>
    </border>
    <border>
      <left style="hair">
        <color rgb="FF00B050"/>
      </left>
      <right style="hair">
        <color rgb="FF00B050"/>
      </right>
      <top style="hair">
        <color rgb="FF00B050"/>
      </top>
      <bottom style="thin">
        <color rgb="FF00B050"/>
      </bottom>
      <diagonal/>
    </border>
    <border>
      <left style="hair">
        <color rgb="FF00B050"/>
      </left>
      <right style="thin">
        <color rgb="FF00B050"/>
      </right>
      <top style="hair">
        <color rgb="FF00B050"/>
      </top>
      <bottom style="thin">
        <color rgb="FF00B050"/>
      </bottom>
      <diagonal/>
    </border>
    <border>
      <left style="thin">
        <color rgb="FF00B050"/>
      </left>
      <right style="hair">
        <color rgb="FF00B050"/>
      </right>
      <top/>
      <bottom style="hair">
        <color rgb="FF00B050"/>
      </bottom>
      <diagonal/>
    </border>
    <border>
      <left style="hair">
        <color rgb="FF00B050"/>
      </left>
      <right style="thin">
        <color rgb="FF00B050"/>
      </right>
      <top/>
      <bottom style="hair">
        <color rgb="FF00B050"/>
      </bottom>
      <diagonal/>
    </border>
    <border>
      <left style="thin">
        <color rgb="FF00B050"/>
      </left>
      <right style="hair">
        <color rgb="FF00B050"/>
      </right>
      <top style="thin">
        <color rgb="FF00B050"/>
      </top>
      <bottom style="thin">
        <color rgb="FF00B050"/>
      </bottom>
      <diagonal/>
    </border>
    <border>
      <left style="hair">
        <color rgb="FF00B050"/>
      </left>
      <right style="hair">
        <color rgb="FF00B050"/>
      </right>
      <top style="thin">
        <color rgb="FF00B050"/>
      </top>
      <bottom style="thin">
        <color rgb="FF00B050"/>
      </bottom>
      <diagonal/>
    </border>
    <border>
      <left style="hair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/>
      <bottom style="thin">
        <color rgb="FF00B050"/>
      </bottom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hair">
        <color rgb="FF00B050"/>
      </left>
      <right/>
      <top style="hair">
        <color rgb="FF00B050"/>
      </top>
      <bottom style="hair">
        <color rgb="FF00B050"/>
      </bottom>
      <diagonal/>
    </border>
    <border>
      <left/>
      <right style="hair">
        <color rgb="FF00B050"/>
      </right>
      <top style="hair">
        <color rgb="FF00B050"/>
      </top>
      <bottom style="hair">
        <color rgb="FF00B050"/>
      </bottom>
      <diagonal/>
    </border>
    <border>
      <left/>
      <right style="hair">
        <color rgb="FF00B050"/>
      </right>
      <top style="hair">
        <color rgb="FF00B050"/>
      </top>
      <bottom style="thin">
        <color rgb="FF00B050"/>
      </bottom>
      <diagonal/>
    </border>
    <border>
      <left style="medium">
        <color rgb="FF00B050"/>
      </left>
      <right style="medium">
        <color rgb="FF00B050"/>
      </right>
      <top/>
      <bottom style="thin">
        <color rgb="FF00B050"/>
      </bottom>
      <diagonal/>
    </border>
    <border>
      <left/>
      <right style="hair">
        <color rgb="FF00B050"/>
      </right>
      <top/>
      <bottom style="hair">
        <color rgb="FF00B050"/>
      </bottom>
      <diagonal/>
    </border>
    <border>
      <left style="hair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 style="hair">
        <color rgb="FF00B050"/>
      </right>
      <top style="thin">
        <color rgb="FF00B050"/>
      </top>
      <bottom style="thin">
        <color rgb="FF00B050"/>
      </bottom>
      <diagonal/>
    </border>
    <border>
      <left style="hair">
        <color rgb="FF00B050"/>
      </left>
      <right/>
      <top/>
      <bottom style="hair">
        <color rgb="FF00B050"/>
      </bottom>
      <diagonal/>
    </border>
    <border>
      <left style="hair">
        <color rgb="FF00B050"/>
      </left>
      <right/>
      <top style="hair">
        <color rgb="FF00B050"/>
      </top>
      <bottom style="thin">
        <color rgb="FF00B050"/>
      </bottom>
      <diagonal/>
    </border>
    <border>
      <left style="hair">
        <color rgb="FFCC3300"/>
      </left>
      <right style="hair">
        <color rgb="FFCC3300"/>
      </right>
      <top style="hair">
        <color rgb="FFCC3300"/>
      </top>
      <bottom style="hair">
        <color rgb="FFCC3300"/>
      </bottom>
      <diagonal/>
    </border>
    <border>
      <left style="thin">
        <color rgb="FFCC3300"/>
      </left>
      <right style="thin">
        <color rgb="FFCC3300"/>
      </right>
      <top style="thin">
        <color rgb="FFCC3300"/>
      </top>
      <bottom style="thin">
        <color rgb="FFCC3300"/>
      </bottom>
      <diagonal/>
    </border>
    <border>
      <left style="hair">
        <color rgb="FFCC3300"/>
      </left>
      <right style="hair">
        <color rgb="FFCC3300"/>
      </right>
      <top/>
      <bottom style="hair">
        <color rgb="FFCC3300"/>
      </bottom>
      <diagonal/>
    </border>
    <border>
      <left style="thin">
        <color rgb="FFCC3300"/>
      </left>
      <right style="hair">
        <color rgb="FFCC3300"/>
      </right>
      <top style="thin">
        <color rgb="FFCC3300"/>
      </top>
      <bottom style="thin">
        <color rgb="FFCC3300"/>
      </bottom>
      <diagonal/>
    </border>
    <border>
      <left style="hair">
        <color rgb="FFCC3300"/>
      </left>
      <right style="hair">
        <color rgb="FFCC3300"/>
      </right>
      <top style="thin">
        <color rgb="FFCC3300"/>
      </top>
      <bottom style="thin">
        <color rgb="FFCC3300"/>
      </bottom>
      <diagonal/>
    </border>
    <border>
      <left style="hair">
        <color rgb="FFCC3300"/>
      </left>
      <right style="thin">
        <color rgb="FFCC3300"/>
      </right>
      <top style="thin">
        <color rgb="FFCC3300"/>
      </top>
      <bottom style="thin">
        <color rgb="FFCC3300"/>
      </bottom>
      <diagonal/>
    </border>
    <border>
      <left style="thin">
        <color rgb="FFCC3300"/>
      </left>
      <right style="hair">
        <color rgb="FFCC3300"/>
      </right>
      <top/>
      <bottom style="hair">
        <color rgb="FFCC3300"/>
      </bottom>
      <diagonal/>
    </border>
    <border>
      <left style="hair">
        <color rgb="FFCC3300"/>
      </left>
      <right style="thin">
        <color rgb="FFCC3300"/>
      </right>
      <top/>
      <bottom style="hair">
        <color rgb="FFCC3300"/>
      </bottom>
      <diagonal/>
    </border>
    <border>
      <left style="thin">
        <color rgb="FFCC3300"/>
      </left>
      <right style="hair">
        <color rgb="FFCC3300"/>
      </right>
      <top style="hair">
        <color rgb="FFCC3300"/>
      </top>
      <bottom style="hair">
        <color rgb="FFCC3300"/>
      </bottom>
      <diagonal/>
    </border>
    <border>
      <left style="hair">
        <color rgb="FFCC3300"/>
      </left>
      <right style="thin">
        <color rgb="FFCC3300"/>
      </right>
      <top style="hair">
        <color rgb="FFCC3300"/>
      </top>
      <bottom style="hair">
        <color rgb="FFCC3300"/>
      </bottom>
      <diagonal/>
    </border>
    <border>
      <left style="thin">
        <color rgb="FFCC3300"/>
      </left>
      <right style="hair">
        <color rgb="FFCC3300"/>
      </right>
      <top style="hair">
        <color rgb="FFCC3300"/>
      </top>
      <bottom style="thin">
        <color rgb="FFCC3300"/>
      </bottom>
      <diagonal/>
    </border>
    <border>
      <left style="hair">
        <color rgb="FFCC3300"/>
      </left>
      <right style="hair">
        <color rgb="FFCC3300"/>
      </right>
      <top style="hair">
        <color rgb="FFCC3300"/>
      </top>
      <bottom style="thin">
        <color rgb="FFCC3300"/>
      </bottom>
      <diagonal/>
    </border>
    <border>
      <left style="hair">
        <color rgb="FFCC3300"/>
      </left>
      <right style="thin">
        <color rgb="FFCC3300"/>
      </right>
      <top style="hair">
        <color rgb="FFCC3300"/>
      </top>
      <bottom style="thin">
        <color rgb="FFCC3300"/>
      </bottom>
      <diagonal/>
    </border>
    <border>
      <left style="hair">
        <color rgb="FFCC3300"/>
      </left>
      <right/>
      <top style="thin">
        <color rgb="FFCC3300"/>
      </top>
      <bottom style="thin">
        <color rgb="FFCC3300"/>
      </bottom>
      <diagonal/>
    </border>
    <border>
      <left style="hair">
        <color rgb="FFCC3300"/>
      </left>
      <right/>
      <top/>
      <bottom style="hair">
        <color rgb="FFCC3300"/>
      </bottom>
      <diagonal/>
    </border>
    <border>
      <left style="hair">
        <color rgb="FFCC3300"/>
      </left>
      <right/>
      <top style="hair">
        <color rgb="FFCC3300"/>
      </top>
      <bottom style="hair">
        <color rgb="FFCC3300"/>
      </bottom>
      <diagonal/>
    </border>
    <border>
      <left style="hair">
        <color rgb="FFCC3300"/>
      </left>
      <right/>
      <top style="hair">
        <color rgb="FFCC3300"/>
      </top>
      <bottom style="thin">
        <color rgb="FFCC3300"/>
      </bottom>
      <diagonal/>
    </border>
    <border>
      <left/>
      <right style="hair">
        <color rgb="FFCC3300"/>
      </right>
      <top style="thin">
        <color rgb="FFCC3300"/>
      </top>
      <bottom style="thin">
        <color rgb="FFCC3300"/>
      </bottom>
      <diagonal/>
    </border>
    <border>
      <left/>
      <right style="hair">
        <color rgb="FFCC3300"/>
      </right>
      <top/>
      <bottom style="hair">
        <color rgb="FFCC3300"/>
      </bottom>
      <diagonal/>
    </border>
    <border>
      <left/>
      <right style="hair">
        <color rgb="FFCC3300"/>
      </right>
      <top style="hair">
        <color rgb="FFCC3300"/>
      </top>
      <bottom style="hair">
        <color rgb="FFCC3300"/>
      </bottom>
      <diagonal/>
    </border>
    <border>
      <left/>
      <right style="hair">
        <color rgb="FFCC3300"/>
      </right>
      <top style="hair">
        <color rgb="FFCC3300"/>
      </top>
      <bottom style="thin">
        <color rgb="FFCC3300"/>
      </bottom>
      <diagonal/>
    </border>
    <border>
      <left/>
      <right/>
      <top style="thin">
        <color rgb="FFCC3300"/>
      </top>
      <bottom style="thin">
        <color rgb="FFCC3300"/>
      </bottom>
      <diagonal/>
    </border>
    <border>
      <left/>
      <right/>
      <top/>
      <bottom style="hair">
        <color rgb="FFCC3300"/>
      </bottom>
      <diagonal/>
    </border>
    <border>
      <left/>
      <right/>
      <top style="hair">
        <color rgb="FFCC3300"/>
      </top>
      <bottom style="hair">
        <color rgb="FFCC3300"/>
      </bottom>
      <diagonal/>
    </border>
    <border>
      <left/>
      <right/>
      <top style="hair">
        <color rgb="FFCC3300"/>
      </top>
      <bottom style="thin">
        <color rgb="FFCC33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CC3300"/>
      </left>
      <right/>
      <top style="thin">
        <color rgb="FFCC3300"/>
      </top>
      <bottom/>
      <diagonal/>
    </border>
    <border>
      <left style="thin">
        <color rgb="FFCC3300"/>
      </left>
      <right style="thin">
        <color rgb="FFCC3300"/>
      </right>
      <top style="thin">
        <color rgb="FFCC3300"/>
      </top>
      <bottom/>
      <diagonal/>
    </border>
    <border>
      <left style="thin">
        <color rgb="FFCC3300"/>
      </left>
      <right/>
      <top/>
      <bottom style="thin">
        <color rgb="FFCC3300"/>
      </bottom>
      <diagonal/>
    </border>
    <border>
      <left style="thin">
        <color rgb="FFCC3300"/>
      </left>
      <right style="thin">
        <color rgb="FFCC3300"/>
      </right>
      <top/>
      <bottom style="thin">
        <color rgb="FFCC3300"/>
      </bottom>
      <diagonal/>
    </border>
  </borders>
  <cellStyleXfs count="1">
    <xf numFmtId="0" fontId="0" fillId="0" borderId="0"/>
  </cellStyleXfs>
  <cellXfs count="216">
    <xf numFmtId="0" fontId="0" fillId="0" borderId="0" xfId="0"/>
    <xf numFmtId="0" fontId="4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177" fontId="7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2" fontId="9" fillId="0" borderId="0" xfId="0" applyNumberFormat="1" applyFont="1" applyAlignment="1">
      <alignment horizontal="left" vertical="center"/>
    </xf>
    <xf numFmtId="2" fontId="9" fillId="0" borderId="0" xfId="0" applyNumberFormat="1" applyFont="1" applyAlignment="1">
      <alignment vertical="center"/>
    </xf>
    <xf numFmtId="2" fontId="5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2" fontId="8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/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77" fontId="9" fillId="0" borderId="6" xfId="0" applyNumberFormat="1" applyFont="1" applyBorder="1" applyAlignment="1">
      <alignment vertical="center"/>
    </xf>
    <xf numFmtId="184" fontId="9" fillId="0" borderId="6" xfId="0" applyNumberFormat="1" applyFont="1" applyBorder="1" applyAlignment="1">
      <alignment vertical="center"/>
    </xf>
    <xf numFmtId="1" fontId="9" fillId="0" borderId="6" xfId="0" applyNumberFormat="1" applyFont="1" applyBorder="1" applyAlignment="1">
      <alignment vertical="center"/>
    </xf>
    <xf numFmtId="0" fontId="9" fillId="0" borderId="6" xfId="0" applyFont="1" applyBorder="1" applyAlignment="1">
      <alignment vertical="center"/>
    </xf>
    <xf numFmtId="178" fontId="9" fillId="0" borderId="6" xfId="0" applyNumberFormat="1" applyFont="1" applyBorder="1" applyAlignment="1">
      <alignment vertical="center"/>
    </xf>
    <xf numFmtId="182" fontId="9" fillId="0" borderId="6" xfId="0" applyNumberFormat="1" applyFont="1" applyBorder="1" applyAlignment="1">
      <alignment vertical="center"/>
    </xf>
    <xf numFmtId="177" fontId="9" fillId="0" borderId="7" xfId="0" applyNumberFormat="1" applyFont="1" applyBorder="1" applyAlignment="1">
      <alignment vertical="center"/>
    </xf>
    <xf numFmtId="184" fontId="9" fillId="0" borderId="7" xfId="0" applyNumberFormat="1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177" fontId="9" fillId="0" borderId="5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177" fontId="6" fillId="0" borderId="10" xfId="0" applyNumberFormat="1" applyFont="1" applyBorder="1" applyAlignment="1">
      <alignment vertical="center"/>
    </xf>
    <xf numFmtId="177" fontId="6" fillId="0" borderId="9" xfId="0" applyNumberFormat="1" applyFont="1" applyBorder="1" applyAlignment="1">
      <alignment vertical="center"/>
    </xf>
    <xf numFmtId="184" fontId="9" fillId="0" borderId="5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176" fontId="9" fillId="0" borderId="17" xfId="0" applyNumberFormat="1" applyFont="1" applyBorder="1" applyAlignment="1">
      <alignment vertical="center"/>
    </xf>
    <xf numFmtId="176" fontId="9" fillId="0" borderId="22" xfId="0" applyNumberFormat="1" applyFont="1" applyBorder="1" applyAlignment="1">
      <alignment vertical="center"/>
    </xf>
    <xf numFmtId="176" fontId="9" fillId="0" borderId="23" xfId="0" applyNumberFormat="1" applyFont="1" applyBorder="1" applyAlignment="1">
      <alignment vertical="center"/>
    </xf>
    <xf numFmtId="0" fontId="9" fillId="0" borderId="23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180" fontId="4" fillId="4" borderId="26" xfId="0" applyNumberFormat="1" applyFont="1" applyFill="1" applyBorder="1" applyAlignment="1">
      <alignment horizontal="center" vertical="center" wrapText="1"/>
    </xf>
    <xf numFmtId="180" fontId="4" fillId="5" borderId="24" xfId="0" applyNumberFormat="1" applyFont="1" applyFill="1" applyBorder="1"/>
    <xf numFmtId="180" fontId="4" fillId="5" borderId="25" xfId="0" applyNumberFormat="1" applyFont="1" applyFill="1" applyBorder="1"/>
    <xf numFmtId="180" fontId="4" fillId="5" borderId="27" xfId="0" applyNumberFormat="1" applyFont="1" applyFill="1" applyBorder="1"/>
    <xf numFmtId="180" fontId="4" fillId="5" borderId="28" xfId="0" applyNumberFormat="1" applyFont="1" applyFill="1" applyBorder="1"/>
    <xf numFmtId="181" fontId="4" fillId="5" borderId="24" xfId="0" applyNumberFormat="1" applyFont="1" applyFill="1" applyBorder="1"/>
    <xf numFmtId="0" fontId="4" fillId="0" borderId="29" xfId="0" applyFont="1" applyBorder="1"/>
    <xf numFmtId="180" fontId="4" fillId="0" borderId="29" xfId="0" applyNumberFormat="1" applyFont="1" applyBorder="1"/>
    <xf numFmtId="181" fontId="4" fillId="0" borderId="29" xfId="0" applyNumberFormat="1" applyFont="1" applyBorder="1"/>
    <xf numFmtId="0" fontId="4" fillId="0" borderId="30" xfId="0" applyFont="1" applyBorder="1"/>
    <xf numFmtId="180" fontId="4" fillId="0" borderId="30" xfId="0" applyNumberFormat="1" applyFont="1" applyBorder="1"/>
    <xf numFmtId="181" fontId="4" fillId="0" borderId="30" xfId="0" applyNumberFormat="1" applyFont="1" applyBorder="1"/>
    <xf numFmtId="0" fontId="4" fillId="0" borderId="29" xfId="0" applyFont="1" applyBorder="1" applyAlignment="1">
      <alignment vertical="center"/>
    </xf>
    <xf numFmtId="180" fontId="4" fillId="0" borderId="29" xfId="0" applyNumberFormat="1" applyFont="1" applyBorder="1" applyAlignment="1">
      <alignment vertical="center"/>
    </xf>
    <xf numFmtId="181" fontId="4" fillId="0" borderId="29" xfId="0" applyNumberFormat="1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184" fontId="4" fillId="0" borderId="32" xfId="0" applyNumberFormat="1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180" fontId="4" fillId="0" borderId="34" xfId="0" applyNumberFormat="1" applyFont="1" applyBorder="1" applyAlignment="1">
      <alignment vertical="center"/>
    </xf>
    <xf numFmtId="181" fontId="4" fillId="0" borderId="34" xfId="0" applyNumberFormat="1" applyFont="1" applyBorder="1" applyAlignment="1">
      <alignment vertical="center"/>
    </xf>
    <xf numFmtId="184" fontId="4" fillId="0" borderId="35" xfId="0" applyNumberFormat="1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180" fontId="4" fillId="0" borderId="30" xfId="0" applyNumberFormat="1" applyFont="1" applyBorder="1" applyAlignment="1">
      <alignment vertical="center"/>
    </xf>
    <xf numFmtId="181" fontId="4" fillId="0" borderId="30" xfId="0" applyNumberFormat="1" applyFont="1" applyBorder="1" applyAlignment="1">
      <alignment vertical="center"/>
    </xf>
    <xf numFmtId="184" fontId="4" fillId="0" borderId="37" xfId="0" applyNumberFormat="1" applyFont="1" applyBorder="1" applyAlignment="1">
      <alignment vertical="center"/>
    </xf>
    <xf numFmtId="0" fontId="4" fillId="4" borderId="38" xfId="0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0" fontId="4" fillId="4" borderId="40" xfId="0" applyFont="1" applyFill="1" applyBorder="1" applyAlignment="1">
      <alignment horizontal="center" vertical="center"/>
    </xf>
    <xf numFmtId="180" fontId="4" fillId="5" borderId="41" xfId="0" applyNumberFormat="1" applyFont="1" applyFill="1" applyBorder="1"/>
    <xf numFmtId="180" fontId="4" fillId="5" borderId="42" xfId="0" applyNumberFormat="1" applyFont="1" applyFill="1" applyBorder="1"/>
    <xf numFmtId="181" fontId="4" fillId="5" borderId="41" xfId="0" applyNumberFormat="1" applyFont="1" applyFill="1" applyBorder="1"/>
    <xf numFmtId="180" fontId="4" fillId="0" borderId="44" xfId="0" applyNumberFormat="1" applyFont="1" applyBorder="1"/>
    <xf numFmtId="0" fontId="4" fillId="0" borderId="36" xfId="0" applyFont="1" applyBorder="1"/>
    <xf numFmtId="0" fontId="4" fillId="0" borderId="31" xfId="0" applyFont="1" applyBorder="1"/>
    <xf numFmtId="0" fontId="4" fillId="0" borderId="33" xfId="0" applyFont="1" applyBorder="1"/>
    <xf numFmtId="0" fontId="4" fillId="0" borderId="34" xfId="0" applyFont="1" applyBorder="1"/>
    <xf numFmtId="180" fontId="4" fillId="0" borderId="34" xfId="0" applyNumberFormat="1" applyFont="1" applyBorder="1"/>
    <xf numFmtId="181" fontId="4" fillId="0" borderId="34" xfId="0" applyNumberFormat="1" applyFont="1" applyBorder="1"/>
    <xf numFmtId="180" fontId="4" fillId="0" borderId="43" xfId="0" applyNumberFormat="1" applyFont="1" applyBorder="1"/>
    <xf numFmtId="180" fontId="4" fillId="0" borderId="45" xfId="0" applyNumberFormat="1" applyFont="1" applyBorder="1"/>
    <xf numFmtId="180" fontId="4" fillId="5" borderId="46" xfId="0" applyNumberFormat="1" applyFont="1" applyFill="1" applyBorder="1"/>
    <xf numFmtId="180" fontId="4" fillId="0" borderId="47" xfId="0" applyNumberFormat="1" applyFont="1" applyBorder="1"/>
    <xf numFmtId="0" fontId="4" fillId="4" borderId="38" xfId="0" applyFont="1" applyFill="1" applyBorder="1" applyAlignment="1">
      <alignment horizontal="center" vertical="center" wrapText="1"/>
    </xf>
    <xf numFmtId="0" fontId="4" fillId="4" borderId="39" xfId="0" applyFont="1" applyFill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/>
    </xf>
    <xf numFmtId="0" fontId="4" fillId="4" borderId="49" xfId="0" applyFont="1" applyFill="1" applyBorder="1" applyAlignment="1">
      <alignment horizontal="center" vertical="center"/>
    </xf>
    <xf numFmtId="180" fontId="4" fillId="0" borderId="50" xfId="0" applyNumberFormat="1" applyFont="1" applyBorder="1"/>
    <xf numFmtId="180" fontId="4" fillId="0" borderId="51" xfId="0" applyNumberFormat="1" applyFont="1" applyBorder="1"/>
    <xf numFmtId="184" fontId="4" fillId="0" borderId="50" xfId="0" applyNumberFormat="1" applyFont="1" applyBorder="1"/>
    <xf numFmtId="184" fontId="4" fillId="0" borderId="43" xfId="0" applyNumberFormat="1" applyFont="1" applyBorder="1"/>
    <xf numFmtId="184" fontId="4" fillId="0" borderId="51" xfId="0" applyNumberFormat="1" applyFont="1" applyBorder="1"/>
    <xf numFmtId="184" fontId="4" fillId="0" borderId="59" xfId="0" applyNumberFormat="1" applyFont="1" applyBorder="1"/>
    <xf numFmtId="184" fontId="4" fillId="0" borderId="61" xfId="0" applyNumberFormat="1" applyFont="1" applyBorder="1"/>
    <xf numFmtId="184" fontId="4" fillId="0" borderId="64" xfId="0" applyNumberFormat="1" applyFont="1" applyBorder="1"/>
    <xf numFmtId="0" fontId="4" fillId="0" borderId="52" xfId="0" applyFont="1" applyBorder="1" applyAlignment="1">
      <alignment vertical="center"/>
    </xf>
    <xf numFmtId="180" fontId="4" fillId="0" borderId="52" xfId="0" applyNumberFormat="1" applyFont="1" applyBorder="1" applyAlignment="1">
      <alignment vertical="center"/>
    </xf>
    <xf numFmtId="181" fontId="4" fillId="0" borderId="52" xfId="0" applyNumberFormat="1" applyFont="1" applyBorder="1" applyAlignment="1">
      <alignment vertical="center"/>
    </xf>
    <xf numFmtId="0" fontId="4" fillId="0" borderId="54" xfId="0" applyFont="1" applyBorder="1" applyAlignment="1">
      <alignment vertical="center"/>
    </xf>
    <xf numFmtId="180" fontId="4" fillId="0" borderId="54" xfId="0" applyNumberFormat="1" applyFont="1" applyBorder="1" applyAlignment="1">
      <alignment vertical="center"/>
    </xf>
    <xf numFmtId="181" fontId="4" fillId="0" borderId="54" xfId="0" applyNumberFormat="1" applyFont="1" applyBorder="1" applyAlignment="1">
      <alignment vertical="center"/>
    </xf>
    <xf numFmtId="0" fontId="4" fillId="0" borderId="58" xfId="0" applyFont="1" applyBorder="1" applyAlignment="1">
      <alignment vertical="center"/>
    </xf>
    <xf numFmtId="0" fontId="4" fillId="0" borderId="60" xfId="0" applyFont="1" applyBorder="1" applyAlignment="1">
      <alignment vertical="center"/>
    </xf>
    <xf numFmtId="0" fontId="4" fillId="0" borderId="62" xfId="0" applyFont="1" applyBorder="1" applyAlignment="1">
      <alignment vertical="center"/>
    </xf>
    <xf numFmtId="0" fontId="4" fillId="0" borderId="63" xfId="0" applyFont="1" applyBorder="1" applyAlignment="1">
      <alignment vertical="center"/>
    </xf>
    <xf numFmtId="180" fontId="4" fillId="0" borderId="63" xfId="0" applyNumberFormat="1" applyFont="1" applyBorder="1" applyAlignment="1">
      <alignment vertical="center"/>
    </xf>
    <xf numFmtId="181" fontId="4" fillId="0" borderId="63" xfId="0" applyNumberFormat="1" applyFont="1" applyBorder="1" applyAlignment="1">
      <alignment vertical="center"/>
    </xf>
    <xf numFmtId="180" fontId="4" fillId="0" borderId="66" xfId="0" applyNumberFormat="1" applyFont="1" applyBorder="1" applyAlignment="1">
      <alignment vertical="center"/>
    </xf>
    <xf numFmtId="180" fontId="4" fillId="0" borderId="67" xfId="0" applyNumberFormat="1" applyFont="1" applyBorder="1" applyAlignment="1">
      <alignment vertical="center"/>
    </xf>
    <xf numFmtId="180" fontId="4" fillId="0" borderId="68" xfId="0" applyNumberFormat="1" applyFont="1" applyBorder="1" applyAlignment="1">
      <alignment vertical="center"/>
    </xf>
    <xf numFmtId="181" fontId="4" fillId="0" borderId="74" xfId="0" applyNumberFormat="1" applyFont="1" applyBorder="1" applyAlignment="1">
      <alignment vertical="center"/>
    </xf>
    <xf numFmtId="181" fontId="4" fillId="0" borderId="75" xfId="0" applyNumberFormat="1" applyFont="1" applyBorder="1" applyAlignment="1">
      <alignment vertical="center"/>
    </xf>
    <xf numFmtId="181" fontId="4" fillId="0" borderId="76" xfId="0" applyNumberFormat="1" applyFont="1" applyBorder="1" applyAlignment="1">
      <alignment vertical="center"/>
    </xf>
    <xf numFmtId="180" fontId="4" fillId="0" borderId="70" xfId="0" applyNumberFormat="1" applyFont="1" applyBorder="1" applyAlignment="1">
      <alignment vertical="center"/>
    </xf>
    <xf numFmtId="180" fontId="4" fillId="0" borderId="71" xfId="0" applyNumberFormat="1" applyFont="1" applyBorder="1" applyAlignment="1">
      <alignment vertical="center"/>
    </xf>
    <xf numFmtId="180" fontId="4" fillId="0" borderId="72" xfId="0" applyNumberFormat="1" applyFont="1" applyBorder="1" applyAlignment="1">
      <alignment vertical="center"/>
    </xf>
    <xf numFmtId="180" fontId="4" fillId="5" borderId="53" xfId="0" applyNumberFormat="1" applyFont="1" applyFill="1" applyBorder="1" applyAlignment="1">
      <alignment vertical="center"/>
    </xf>
    <xf numFmtId="183" fontId="4" fillId="5" borderId="53" xfId="0" applyNumberFormat="1" applyFont="1" applyFill="1" applyBorder="1" applyAlignment="1">
      <alignment vertical="center"/>
    </xf>
    <xf numFmtId="181" fontId="4" fillId="5" borderId="53" xfId="0" applyNumberFormat="1" applyFont="1" applyFill="1" applyBorder="1" applyAlignment="1">
      <alignment vertical="center"/>
    </xf>
    <xf numFmtId="2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179" fontId="3" fillId="0" borderId="53" xfId="0" applyNumberFormat="1" applyFont="1" applyBorder="1" applyAlignment="1">
      <alignment vertical="center"/>
    </xf>
    <xf numFmtId="2" fontId="3" fillId="0" borderId="53" xfId="0" applyNumberFormat="1" applyFont="1" applyBorder="1" applyAlignment="1">
      <alignment vertical="center"/>
    </xf>
    <xf numFmtId="0" fontId="4" fillId="6" borderId="55" xfId="0" applyFont="1" applyFill="1" applyBorder="1" applyAlignment="1">
      <alignment horizontal="center" vertical="center"/>
    </xf>
    <xf numFmtId="0" fontId="4" fillId="6" borderId="56" xfId="0" applyFont="1" applyFill="1" applyBorder="1" applyAlignment="1">
      <alignment horizontal="center" vertical="center"/>
    </xf>
    <xf numFmtId="0" fontId="4" fillId="6" borderId="65" xfId="0" applyFont="1" applyFill="1" applyBorder="1" applyAlignment="1">
      <alignment horizontal="center" vertical="center"/>
    </xf>
    <xf numFmtId="0" fontId="4" fillId="6" borderId="53" xfId="0" applyFont="1" applyFill="1" applyBorder="1" applyAlignment="1">
      <alignment horizontal="center" vertical="center"/>
    </xf>
    <xf numFmtId="0" fontId="4" fillId="6" borderId="73" xfId="0" applyFont="1" applyFill="1" applyBorder="1" applyAlignment="1">
      <alignment horizontal="center" vertical="center"/>
    </xf>
    <xf numFmtId="0" fontId="4" fillId="6" borderId="69" xfId="0" applyFont="1" applyFill="1" applyBorder="1" applyAlignment="1">
      <alignment horizontal="center" vertical="center"/>
    </xf>
    <xf numFmtId="0" fontId="4" fillId="6" borderId="57" xfId="0" applyFont="1" applyFill="1" applyBorder="1" applyAlignment="1">
      <alignment horizontal="center" vertical="center"/>
    </xf>
    <xf numFmtId="184" fontId="4" fillId="0" borderId="59" xfId="0" applyNumberFormat="1" applyFont="1" applyBorder="1" applyAlignment="1">
      <alignment vertical="center"/>
    </xf>
    <xf numFmtId="184" fontId="4" fillId="0" borderId="61" xfId="0" applyNumberFormat="1" applyFont="1" applyBorder="1" applyAlignment="1">
      <alignment vertical="center"/>
    </xf>
    <xf numFmtId="184" fontId="4" fillId="0" borderId="64" xfId="0" applyNumberFormat="1" applyFont="1" applyBorder="1" applyAlignment="1">
      <alignment vertical="center"/>
    </xf>
    <xf numFmtId="0" fontId="4" fillId="5" borderId="53" xfId="0" applyFont="1" applyFill="1" applyBorder="1" applyAlignment="1">
      <alignment vertical="center"/>
    </xf>
    <xf numFmtId="0" fontId="9" fillId="5" borderId="24" xfId="0" applyFont="1" applyFill="1" applyBorder="1" applyAlignment="1">
      <alignment vertical="center"/>
    </xf>
    <xf numFmtId="0" fontId="22" fillId="0" borderId="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7" fillId="0" borderId="79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vertical="center"/>
    </xf>
    <xf numFmtId="185" fontId="9" fillId="0" borderId="5" xfId="0" applyNumberFormat="1" applyFont="1" applyBorder="1" applyAlignment="1">
      <alignment horizontal="center" vertical="center"/>
    </xf>
    <xf numFmtId="0" fontId="26" fillId="0" borderId="0" xfId="0" applyFont="1"/>
    <xf numFmtId="0" fontId="27" fillId="0" borderId="0" xfId="0" applyFont="1" applyAlignment="1">
      <alignment horizontal="left" vertical="center"/>
    </xf>
    <xf numFmtId="0" fontId="5" fillId="0" borderId="0" xfId="0" applyFont="1"/>
    <xf numFmtId="2" fontId="5" fillId="0" borderId="0" xfId="0" applyNumberFormat="1" applyFont="1"/>
    <xf numFmtId="182" fontId="6" fillId="0" borderId="0" xfId="0" applyNumberFormat="1" applyFont="1" applyAlignment="1">
      <alignment vertical="center"/>
    </xf>
    <xf numFmtId="186" fontId="6" fillId="0" borderId="3" xfId="0" applyNumberFormat="1" applyFont="1" applyBorder="1" applyAlignment="1">
      <alignment vertical="center"/>
    </xf>
    <xf numFmtId="177" fontId="6" fillId="0" borderId="80" xfId="0" applyNumberFormat="1" applyFont="1" applyBorder="1" applyAlignment="1">
      <alignment vertical="center"/>
    </xf>
    <xf numFmtId="186" fontId="6" fillId="0" borderId="81" xfId="0" applyNumberFormat="1" applyFont="1" applyBorder="1" applyAlignment="1">
      <alignment vertical="center"/>
    </xf>
    <xf numFmtId="182" fontId="6" fillId="0" borderId="11" xfId="0" applyNumberFormat="1" applyFont="1" applyBorder="1" applyAlignment="1">
      <alignment vertical="center"/>
    </xf>
    <xf numFmtId="182" fontId="6" fillId="0" borderId="7" xfId="0" applyNumberFormat="1" applyFont="1" applyBorder="1" applyAlignment="1">
      <alignment vertical="center"/>
    </xf>
    <xf numFmtId="182" fontId="6" fillId="0" borderId="23" xfId="0" applyNumberFormat="1" applyFont="1" applyBorder="1" applyAlignment="1">
      <alignment vertical="center"/>
    </xf>
    <xf numFmtId="182" fontId="6" fillId="0" borderId="6" xfId="0" applyNumberFormat="1" applyFont="1" applyBorder="1" applyAlignment="1">
      <alignment vertical="center"/>
    </xf>
    <xf numFmtId="182" fontId="6" fillId="0" borderId="22" xfId="0" applyNumberFormat="1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4" fillId="4" borderId="24" xfId="0" applyFont="1" applyFill="1" applyBorder="1" applyAlignment="1">
      <alignment horizontal="center" vertical="center"/>
    </xf>
    <xf numFmtId="180" fontId="9" fillId="5" borderId="24" xfId="0" applyNumberFormat="1" applyFont="1" applyFill="1" applyBorder="1" applyAlignment="1">
      <alignment vertical="center"/>
    </xf>
    <xf numFmtId="180" fontId="9" fillId="5" borderId="53" xfId="0" applyNumberFormat="1" applyFont="1" applyFill="1" applyBorder="1" applyAlignment="1">
      <alignment vertical="center"/>
    </xf>
    <xf numFmtId="0" fontId="9" fillId="5" borderId="53" xfId="0" applyFont="1" applyFill="1" applyBorder="1" applyAlignment="1">
      <alignment vertical="center"/>
    </xf>
    <xf numFmtId="182" fontId="6" fillId="0" borderId="5" xfId="0" applyNumberFormat="1" applyFont="1" applyBorder="1" applyAlignment="1">
      <alignment vertical="center"/>
    </xf>
    <xf numFmtId="182" fontId="6" fillId="0" borderId="21" xfId="0" applyNumberFormat="1" applyFont="1" applyBorder="1" applyAlignment="1">
      <alignment vertical="center"/>
    </xf>
    <xf numFmtId="0" fontId="6" fillId="0" borderId="78" xfId="0" applyFont="1" applyBorder="1" applyAlignment="1">
      <alignment horizontal="center" vertical="center"/>
    </xf>
    <xf numFmtId="185" fontId="6" fillId="0" borderId="8" xfId="0" applyNumberFormat="1" applyFont="1" applyBorder="1" applyAlignment="1">
      <alignment vertical="center"/>
    </xf>
    <xf numFmtId="185" fontId="6" fillId="0" borderId="83" xfId="0" applyNumberFormat="1" applyFont="1" applyBorder="1" applyAlignment="1">
      <alignment vertical="center"/>
    </xf>
    <xf numFmtId="185" fontId="6" fillId="0" borderId="4" xfId="0" applyNumberFormat="1" applyFont="1" applyBorder="1" applyAlignment="1">
      <alignment vertical="center"/>
    </xf>
    <xf numFmtId="180" fontId="4" fillId="7" borderId="53" xfId="0" applyNumberFormat="1" applyFont="1" applyFill="1" applyBorder="1" applyAlignment="1">
      <alignment vertical="center"/>
    </xf>
    <xf numFmtId="187" fontId="4" fillId="7" borderId="53" xfId="0" applyNumberFormat="1" applyFont="1" applyFill="1" applyBorder="1" applyAlignment="1">
      <alignment vertical="center"/>
    </xf>
    <xf numFmtId="180" fontId="4" fillId="7" borderId="67" xfId="0" applyNumberFormat="1" applyFont="1" applyFill="1" applyBorder="1" applyAlignment="1">
      <alignment vertical="center"/>
    </xf>
    <xf numFmtId="180" fontId="4" fillId="7" borderId="52" xfId="0" applyNumberFormat="1" applyFont="1" applyFill="1" applyBorder="1" applyAlignment="1">
      <alignment vertical="center"/>
    </xf>
    <xf numFmtId="0" fontId="4" fillId="7" borderId="52" xfId="0" applyFont="1" applyFill="1" applyBorder="1" applyAlignment="1">
      <alignment vertical="center"/>
    </xf>
    <xf numFmtId="0" fontId="4" fillId="7" borderId="60" xfId="0" applyFont="1" applyFill="1" applyBorder="1" applyAlignment="1">
      <alignment vertical="center"/>
    </xf>
    <xf numFmtId="0" fontId="20" fillId="4" borderId="24" xfId="0" applyFont="1" applyFill="1" applyBorder="1" applyAlignment="1">
      <alignment horizontal="center" vertical="center"/>
    </xf>
    <xf numFmtId="2" fontId="20" fillId="4" borderId="24" xfId="0" applyNumberFormat="1" applyFont="1" applyFill="1" applyBorder="1" applyAlignment="1">
      <alignment horizontal="center" vertical="center"/>
    </xf>
    <xf numFmtId="2" fontId="20" fillId="6" borderId="53" xfId="0" applyNumberFormat="1" applyFont="1" applyFill="1" applyBorder="1" applyAlignment="1">
      <alignment horizontal="center" vertical="center"/>
    </xf>
    <xf numFmtId="0" fontId="20" fillId="6" borderId="53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9" fillId="0" borderId="11" xfId="0" applyFont="1" applyBorder="1" applyAlignment="1">
      <alignment horizontal="left" vertical="top"/>
    </xf>
    <xf numFmtId="0" fontId="9" fillId="0" borderId="16" xfId="0" applyFont="1" applyBorder="1" applyAlignment="1">
      <alignment horizontal="left" vertical="top"/>
    </xf>
    <xf numFmtId="0" fontId="9" fillId="0" borderId="12" xfId="0" applyFont="1" applyBorder="1" applyAlignment="1">
      <alignment horizontal="left" vertical="top"/>
    </xf>
    <xf numFmtId="0" fontId="9" fillId="0" borderId="15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18" xfId="0" applyFont="1" applyBorder="1" applyAlignment="1">
      <alignment horizontal="left" vertical="top"/>
    </xf>
    <xf numFmtId="0" fontId="9" fillId="0" borderId="13" xfId="0" applyFont="1" applyBorder="1" applyAlignment="1">
      <alignment horizontal="left" vertical="top"/>
    </xf>
    <xf numFmtId="0" fontId="9" fillId="0" borderId="19" xfId="0" applyFont="1" applyBorder="1" applyAlignment="1">
      <alignment horizontal="left" vertical="top"/>
    </xf>
    <xf numFmtId="0" fontId="9" fillId="0" borderId="14" xfId="0" applyFont="1" applyBorder="1" applyAlignment="1">
      <alignment horizontal="left" vertical="top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82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2" fontId="3" fillId="6" borderId="53" xfId="0" applyNumberFormat="1" applyFont="1" applyFill="1" applyBorder="1" applyAlignment="1">
      <alignment horizontal="left" vertical="center"/>
    </xf>
    <xf numFmtId="2" fontId="3" fillId="0" borderId="0" xfId="0" applyNumberFormat="1" applyFont="1" applyAlignment="1">
      <alignment horizontal="left" vertical="center"/>
    </xf>
    <xf numFmtId="2" fontId="3" fillId="0" borderId="87" xfId="0" applyNumberFormat="1" applyFont="1" applyBorder="1" applyAlignment="1">
      <alignment horizontal="left" vertical="center"/>
    </xf>
    <xf numFmtId="2" fontId="3" fillId="0" borderId="86" xfId="0" applyNumberFormat="1" applyFont="1" applyBorder="1" applyAlignment="1">
      <alignment horizontal="left" vertical="center"/>
    </xf>
    <xf numFmtId="2" fontId="3" fillId="0" borderId="85" xfId="0" applyNumberFormat="1" applyFont="1" applyBorder="1" applyAlignment="1">
      <alignment horizontal="left" vertical="center"/>
    </xf>
    <xf numFmtId="2" fontId="3" fillId="0" borderId="84" xfId="0" applyNumberFormat="1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66"/>
      <color rgb="FFCC3300"/>
      <color rgb="FFFCD5B4"/>
      <color rgb="FFFFFFCC"/>
      <color rgb="FFFFD8C9"/>
      <color rgb="FFFFECA7"/>
      <color rgb="FFFFF5CD"/>
      <color rgb="FFFF9900"/>
      <color rgb="FFFFCC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14</xdr:row>
      <xdr:rowOff>114300</xdr:rowOff>
    </xdr:from>
    <xdr:to>
      <xdr:col>9</xdr:col>
      <xdr:colOff>0</xdr:colOff>
      <xdr:row>15</xdr:row>
      <xdr:rowOff>188301</xdr:rowOff>
    </xdr:to>
    <xdr:sp macro="" textlink="">
      <xdr:nvSpPr>
        <xdr:cNvPr id="2" name="Text Box 2050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152400" y="3381375"/>
          <a:ext cx="6191250" cy="30260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000" b="1" i="0" baseline="0">
              <a:effectLst/>
              <a:latin typeface="+mn-lt"/>
              <a:ea typeface="+mn-ea"/>
              <a:cs typeface="+mn-cs"/>
            </a:rPr>
            <a:t>↓</a:t>
          </a:r>
          <a:r>
            <a:rPr lang="ja-JP" altLang="en-US" sz="1000" b="0" i="0" u="none" strike="noStrike" baseline="0">
              <a:solidFill>
                <a:srgbClr val="000000"/>
              </a:solidFill>
              <a:effectLst/>
              <a:latin typeface="ＭＳ Ｐゴシック"/>
              <a:ea typeface="ＭＳ Ｐゴシック"/>
              <a:cs typeface="+mn-cs"/>
            </a:rPr>
            <a:t>　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度数分布表およびヒストグラム（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Excel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分析ツール［ヒストグラム］出力先をセル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A17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に指定）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13</xdr:row>
      <xdr:rowOff>114300</xdr:rowOff>
    </xdr:from>
    <xdr:to>
      <xdr:col>6</xdr:col>
      <xdr:colOff>904875</xdr:colOff>
      <xdr:row>14</xdr:row>
      <xdr:rowOff>188301</xdr:rowOff>
    </xdr:to>
    <xdr:sp macro="" textlink="">
      <xdr:nvSpPr>
        <xdr:cNvPr id="2" name="Text Box 2050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247650" y="3162300"/>
          <a:ext cx="6429375" cy="30260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000" b="1" i="0" baseline="0">
              <a:effectLst/>
              <a:latin typeface="+mn-lt"/>
              <a:ea typeface="+mn-ea"/>
              <a:cs typeface="+mn-cs"/>
            </a:rPr>
            <a:t>↓</a:t>
          </a:r>
          <a:r>
            <a:rPr lang="ja-JP" altLang="en-US" sz="1000" b="0" i="0" u="none" strike="noStrike" baseline="0">
              <a:solidFill>
                <a:srgbClr val="000000"/>
              </a:solidFill>
              <a:effectLst/>
              <a:latin typeface="ＭＳ Ｐゴシック"/>
              <a:ea typeface="ＭＳ Ｐゴシック"/>
              <a:cs typeface="+mn-cs"/>
            </a:rPr>
            <a:t>　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一元配置分散分析の結果（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Excel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分析ツール［分散分析：一元配置］出力先をセル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A16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に指定）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0</xdr:rowOff>
    </xdr:from>
    <xdr:to>
      <xdr:col>6</xdr:col>
      <xdr:colOff>104775</xdr:colOff>
      <xdr:row>4</xdr:row>
      <xdr:rowOff>0</xdr:rowOff>
    </xdr:to>
    <xdr:sp macro="" textlink="">
      <xdr:nvSpPr>
        <xdr:cNvPr id="2" name="AutoShape 1" hidden="1">
          <a:extLst>
            <a:ext uri="{FF2B5EF4-FFF2-40B4-BE49-F238E27FC236}">
              <a16:creationId xmlns:a16="http://schemas.microsoft.com/office/drawing/2014/main" id="{1C1C2949-EB7F-48F7-9D64-3B99FAE0E21B}"/>
            </a:ext>
          </a:extLst>
        </xdr:cNvPr>
        <xdr:cNvSpPr>
          <a:spLocks/>
        </xdr:cNvSpPr>
      </xdr:nvSpPr>
      <xdr:spPr bwMode="auto">
        <a:xfrm>
          <a:off x="2771775" y="266700"/>
          <a:ext cx="76200" cy="266700"/>
        </a:xfrm>
        <a:prstGeom prst="rightBrace">
          <a:avLst>
            <a:gd name="adj1" fmla="val 4375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2</xdr:row>
      <xdr:rowOff>0</xdr:rowOff>
    </xdr:from>
    <xdr:to>
      <xdr:col>10</xdr:col>
      <xdr:colOff>104775</xdr:colOff>
      <xdr:row>4</xdr:row>
      <xdr:rowOff>0</xdr:rowOff>
    </xdr:to>
    <xdr:sp macro="" textlink="">
      <xdr:nvSpPr>
        <xdr:cNvPr id="3" name="AutoShape 2" hidden="1">
          <a:extLst>
            <a:ext uri="{FF2B5EF4-FFF2-40B4-BE49-F238E27FC236}">
              <a16:creationId xmlns:a16="http://schemas.microsoft.com/office/drawing/2014/main" id="{BD30423D-0BD5-448F-A048-F64F426FF9F3}"/>
            </a:ext>
          </a:extLst>
        </xdr:cNvPr>
        <xdr:cNvSpPr>
          <a:spLocks/>
        </xdr:cNvSpPr>
      </xdr:nvSpPr>
      <xdr:spPr bwMode="auto">
        <a:xfrm>
          <a:off x="4600575" y="266700"/>
          <a:ext cx="76200" cy="266700"/>
        </a:xfrm>
        <a:prstGeom prst="rightBrace">
          <a:avLst>
            <a:gd name="adj1" fmla="val 4336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33338</xdr:colOff>
      <xdr:row>96</xdr:row>
      <xdr:rowOff>47625</xdr:rowOff>
    </xdr:from>
    <xdr:to>
      <xdr:col>0</xdr:col>
      <xdr:colOff>90488</xdr:colOff>
      <xdr:row>96</xdr:row>
      <xdr:rowOff>104775</xdr:rowOff>
    </xdr:to>
    <xdr:sp macro="" textlink="">
      <xdr:nvSpPr>
        <xdr:cNvPr id="4" name="楕円 3" hidden="1">
          <a:extLst>
            <a:ext uri="{FF2B5EF4-FFF2-40B4-BE49-F238E27FC236}">
              <a16:creationId xmlns:a16="http://schemas.microsoft.com/office/drawing/2014/main" id="{093D0D60-575C-4313-AC54-219B87B726EA}"/>
            </a:ext>
          </a:extLst>
        </xdr:cNvPr>
        <xdr:cNvSpPr/>
      </xdr:nvSpPr>
      <xdr:spPr>
        <a:xfrm>
          <a:off x="33338" y="12849225"/>
          <a:ext cx="57150" cy="57150"/>
        </a:xfrm>
        <a:prstGeom prst="ellipse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8"/>
  <sheetViews>
    <sheetView tabSelected="1" zoomScaleNormal="100" workbookViewId="0"/>
  </sheetViews>
  <sheetFormatPr defaultRowHeight="12" x14ac:dyDescent="0.15"/>
  <cols>
    <col min="1" max="1" width="4.125" style="1" customWidth="1"/>
    <col min="2" max="2" width="3.125" style="1" customWidth="1"/>
    <col min="3" max="3" width="5.875" style="1" customWidth="1"/>
    <col min="4" max="18" width="9.25" style="1" customWidth="1"/>
    <col min="19" max="19" width="9" style="1"/>
    <col min="20" max="20" width="14.375" style="1" customWidth="1"/>
    <col min="21" max="16384" width="9" style="1"/>
  </cols>
  <sheetData>
    <row r="1" spans="1:18" s="9" customFormat="1" ht="20.100000000000001" customHeight="1" x14ac:dyDescent="0.15">
      <c r="A1" s="82" t="s">
        <v>82</v>
      </c>
      <c r="B1" s="83" t="s">
        <v>38</v>
      </c>
      <c r="C1" s="83" t="s">
        <v>27</v>
      </c>
      <c r="D1" s="83" t="s">
        <v>83</v>
      </c>
      <c r="E1" s="83" t="s">
        <v>19</v>
      </c>
      <c r="F1" s="83" t="s">
        <v>29</v>
      </c>
      <c r="G1" s="83" t="s">
        <v>21</v>
      </c>
      <c r="H1" s="83" t="s">
        <v>84</v>
      </c>
      <c r="I1" s="83" t="s">
        <v>85</v>
      </c>
      <c r="J1" s="83" t="s">
        <v>11</v>
      </c>
      <c r="K1" s="83" t="s">
        <v>86</v>
      </c>
      <c r="L1" s="83" t="s">
        <v>87</v>
      </c>
      <c r="M1" s="83" t="s">
        <v>88</v>
      </c>
      <c r="N1" s="83" t="s">
        <v>73</v>
      </c>
      <c r="O1" s="83" t="s">
        <v>74</v>
      </c>
      <c r="P1" s="83" t="s">
        <v>89</v>
      </c>
      <c r="Q1" s="83" t="s">
        <v>22</v>
      </c>
      <c r="R1" s="84" t="s">
        <v>90</v>
      </c>
    </row>
    <row r="2" spans="1:18" ht="15" customHeight="1" x14ac:dyDescent="0.15">
      <c r="A2" s="77">
        <v>1</v>
      </c>
      <c r="B2" s="78">
        <v>1</v>
      </c>
      <c r="C2" s="78">
        <v>43</v>
      </c>
      <c r="D2" s="79">
        <v>1951.4763137321147</v>
      </c>
      <c r="E2" s="79">
        <v>90.623280200461679</v>
      </c>
      <c r="F2" s="79">
        <v>49.540756541884384</v>
      </c>
      <c r="G2" s="79">
        <v>281.75670844467032</v>
      </c>
      <c r="H2" s="79">
        <v>741.89427492819686</v>
      </c>
      <c r="I2" s="79">
        <v>1348.9235981921117</v>
      </c>
      <c r="J2" s="79">
        <v>14.098038870994644</v>
      </c>
      <c r="K2" s="79">
        <v>3356.9735599104683</v>
      </c>
      <c r="L2" s="79">
        <v>118.61206347840927</v>
      </c>
      <c r="M2" s="79">
        <v>4941.3994692168299</v>
      </c>
      <c r="N2" s="80">
        <v>1.1759415426693713</v>
      </c>
      <c r="O2" s="80">
        <v>1.3052570444708997</v>
      </c>
      <c r="P2" s="79">
        <v>178.01506620079113</v>
      </c>
      <c r="Q2" s="79">
        <v>19.05630191954679</v>
      </c>
      <c r="R2" s="81">
        <v>10.902506364985113</v>
      </c>
    </row>
    <row r="3" spans="1:18" ht="15" customHeight="1" x14ac:dyDescent="0.15">
      <c r="A3" s="70">
        <v>2</v>
      </c>
      <c r="B3" s="67">
        <v>1</v>
      </c>
      <c r="C3" s="67">
        <v>47</v>
      </c>
      <c r="D3" s="68">
        <v>3209.2883464392794</v>
      </c>
      <c r="E3" s="68">
        <v>117.00967491302575</v>
      </c>
      <c r="F3" s="68">
        <v>61.707232825407253</v>
      </c>
      <c r="G3" s="68">
        <v>512.59686511251846</v>
      </c>
      <c r="H3" s="68">
        <v>781.03278791978926</v>
      </c>
      <c r="I3" s="68">
        <v>1890.7509511956653</v>
      </c>
      <c r="J3" s="68">
        <v>18.119487818958643</v>
      </c>
      <c r="K3" s="68">
        <v>4307.7479198395813</v>
      </c>
      <c r="L3" s="68">
        <v>1004.3870988234883</v>
      </c>
      <c r="M3" s="68">
        <v>4282.3578430371426</v>
      </c>
      <c r="N3" s="69">
        <v>2.2878552104978893</v>
      </c>
      <c r="O3" s="69">
        <v>2.0515730338370859</v>
      </c>
      <c r="P3" s="68">
        <v>158.07038221551753</v>
      </c>
      <c r="Q3" s="68">
        <v>23.650637120293645</v>
      </c>
      <c r="R3" s="71">
        <v>15.53245986051131</v>
      </c>
    </row>
    <row r="4" spans="1:18" ht="15" customHeight="1" x14ac:dyDescent="0.15">
      <c r="A4" s="70">
        <v>3</v>
      </c>
      <c r="B4" s="67">
        <v>1</v>
      </c>
      <c r="C4" s="67">
        <v>51</v>
      </c>
      <c r="D4" s="68">
        <v>1723.1480090276889</v>
      </c>
      <c r="E4" s="68">
        <v>68.685329481240899</v>
      </c>
      <c r="F4" s="68">
        <v>38.126301507546039</v>
      </c>
      <c r="G4" s="68">
        <v>215.98502230680552</v>
      </c>
      <c r="H4" s="68">
        <v>503.8687043401448</v>
      </c>
      <c r="I4" s="68">
        <v>1091.89648771105</v>
      </c>
      <c r="J4" s="68">
        <v>10.877427969093963</v>
      </c>
      <c r="K4" s="68">
        <v>2267.7877287451574</v>
      </c>
      <c r="L4" s="68">
        <v>829.10502898785148</v>
      </c>
      <c r="M4" s="68">
        <v>3005.4234177579478</v>
      </c>
      <c r="N4" s="69">
        <v>0.85130431582025345</v>
      </c>
      <c r="O4" s="69">
        <v>1.310426747299118</v>
      </c>
      <c r="P4" s="68">
        <v>93.779928663517879</v>
      </c>
      <c r="Q4" s="68">
        <v>10.967403466738537</v>
      </c>
      <c r="R4" s="71">
        <v>11.153928887378516</v>
      </c>
    </row>
    <row r="5" spans="1:18" ht="15" customHeight="1" x14ac:dyDescent="0.15">
      <c r="A5" s="70">
        <v>4</v>
      </c>
      <c r="B5" s="67">
        <v>1</v>
      </c>
      <c r="C5" s="67">
        <v>44</v>
      </c>
      <c r="D5" s="68">
        <v>2770.0283549126038</v>
      </c>
      <c r="E5" s="68">
        <v>106.99275206417148</v>
      </c>
      <c r="F5" s="68">
        <v>62.998825315494003</v>
      </c>
      <c r="G5" s="68">
        <v>378.63215596351478</v>
      </c>
      <c r="H5" s="68">
        <v>660.01557848493383</v>
      </c>
      <c r="I5" s="68">
        <v>1671.4427571553194</v>
      </c>
      <c r="J5" s="68">
        <v>14.574855279606993</v>
      </c>
      <c r="K5" s="68">
        <v>4226.126434815611</v>
      </c>
      <c r="L5" s="68">
        <v>702.16576172183056</v>
      </c>
      <c r="M5" s="68">
        <v>4065.415418975866</v>
      </c>
      <c r="N5" s="69">
        <v>1.4528054174894138</v>
      </c>
      <c r="O5" s="69">
        <v>1.9836037550178574</v>
      </c>
      <c r="P5" s="68">
        <v>184.17327423826174</v>
      </c>
      <c r="Q5" s="68">
        <v>19.194041672868714</v>
      </c>
      <c r="R5" s="71">
        <v>16.610790593491533</v>
      </c>
    </row>
    <row r="6" spans="1:18" ht="15" customHeight="1" x14ac:dyDescent="0.15">
      <c r="A6" s="70">
        <v>5</v>
      </c>
      <c r="B6" s="67">
        <v>1</v>
      </c>
      <c r="C6" s="67">
        <v>30</v>
      </c>
      <c r="D6" s="68">
        <v>2772.1374760456742</v>
      </c>
      <c r="E6" s="68">
        <v>138.17400691893081</v>
      </c>
      <c r="F6" s="68">
        <v>89.121883663216252</v>
      </c>
      <c r="G6" s="68">
        <v>348.97265684627877</v>
      </c>
      <c r="H6" s="68">
        <v>1019.4405140697346</v>
      </c>
      <c r="I6" s="68">
        <v>2021.6981965645209</v>
      </c>
      <c r="J6" s="68">
        <v>20.47480638654201</v>
      </c>
      <c r="K6" s="68">
        <v>4772.4284964502049</v>
      </c>
      <c r="L6" s="68">
        <v>259.68127361847075</v>
      </c>
      <c r="M6" s="68">
        <v>5683.7772398116913</v>
      </c>
      <c r="N6" s="69">
        <v>1.7350938434448817</v>
      </c>
      <c r="O6" s="69">
        <v>2.5406180160376395</v>
      </c>
      <c r="P6" s="68">
        <v>189.07518167315183</v>
      </c>
      <c r="Q6" s="68">
        <v>24.470859816310032</v>
      </c>
      <c r="R6" s="71">
        <v>18.710191959325932</v>
      </c>
    </row>
    <row r="7" spans="1:18" ht="15" customHeight="1" x14ac:dyDescent="0.15">
      <c r="A7" s="70">
        <v>6</v>
      </c>
      <c r="B7" s="67">
        <v>1</v>
      </c>
      <c r="C7" s="67">
        <v>36</v>
      </c>
      <c r="D7" s="68">
        <v>3041.2542756610624</v>
      </c>
      <c r="E7" s="68">
        <v>109.15266903651549</v>
      </c>
      <c r="F7" s="68">
        <v>58.408389906127574</v>
      </c>
      <c r="G7" s="68">
        <v>458.84609052216035</v>
      </c>
      <c r="H7" s="68">
        <v>889.02032752919638</v>
      </c>
      <c r="I7" s="68">
        <v>1762.5896644102481</v>
      </c>
      <c r="J7" s="68">
        <v>18.732169644605968</v>
      </c>
      <c r="K7" s="68">
        <v>4052.2346636791594</v>
      </c>
      <c r="L7" s="68">
        <v>157.03723088921575</v>
      </c>
      <c r="M7" s="68">
        <v>6558.8205022271186</v>
      </c>
      <c r="N7" s="69">
        <v>1.3650497273422926</v>
      </c>
      <c r="O7" s="69">
        <v>1.5922032889788855</v>
      </c>
      <c r="P7" s="68">
        <v>166.12189759874926</v>
      </c>
      <c r="Q7" s="68">
        <v>23.98668418707032</v>
      </c>
      <c r="R7" s="71">
        <v>18.873471557756368</v>
      </c>
    </row>
    <row r="8" spans="1:18" ht="15" customHeight="1" x14ac:dyDescent="0.15">
      <c r="A8" s="70">
        <v>7</v>
      </c>
      <c r="B8" s="67">
        <v>1</v>
      </c>
      <c r="C8" s="67">
        <v>47</v>
      </c>
      <c r="D8" s="68">
        <v>2410.7785452395901</v>
      </c>
      <c r="E8" s="68">
        <v>90.209081885306347</v>
      </c>
      <c r="F8" s="68">
        <v>42.910433007871539</v>
      </c>
      <c r="G8" s="68">
        <v>328.43574739756542</v>
      </c>
      <c r="H8" s="68">
        <v>637.04281537595193</v>
      </c>
      <c r="I8" s="68">
        <v>1392.0780288203182</v>
      </c>
      <c r="J8" s="68">
        <v>12.170548883175178</v>
      </c>
      <c r="K8" s="68">
        <v>2994.8974152964324</v>
      </c>
      <c r="L8" s="68">
        <v>381.77793000265279</v>
      </c>
      <c r="M8" s="68">
        <v>2788.7954224045034</v>
      </c>
      <c r="N8" s="69">
        <v>1.1785946801579463</v>
      </c>
      <c r="O8" s="69">
        <v>1.4032643575399852</v>
      </c>
      <c r="P8" s="68">
        <v>98.191532807121774</v>
      </c>
      <c r="Q8" s="68">
        <v>15.253553851034999</v>
      </c>
      <c r="R8" s="71">
        <v>13.21264074169954</v>
      </c>
    </row>
    <row r="9" spans="1:18" ht="15" customHeight="1" x14ac:dyDescent="0.15">
      <c r="A9" s="70">
        <v>8</v>
      </c>
      <c r="B9" s="67">
        <v>1</v>
      </c>
      <c r="C9" s="67">
        <v>45</v>
      </c>
      <c r="D9" s="68">
        <v>2271.0418687830379</v>
      </c>
      <c r="E9" s="68">
        <v>91.674213966273896</v>
      </c>
      <c r="F9" s="68">
        <v>51.89401661068505</v>
      </c>
      <c r="G9" s="68">
        <v>287.66255937604234</v>
      </c>
      <c r="H9" s="68">
        <v>660.19630487650568</v>
      </c>
      <c r="I9" s="68">
        <v>1390.7391695560757</v>
      </c>
      <c r="J9" s="68">
        <v>13.520894239233002</v>
      </c>
      <c r="K9" s="68">
        <v>3675.192676542144</v>
      </c>
      <c r="L9" s="68">
        <v>343.82899014196431</v>
      </c>
      <c r="M9" s="68">
        <v>3986.6091967613179</v>
      </c>
      <c r="N9" s="69">
        <v>1.3124507882205498</v>
      </c>
      <c r="O9" s="69">
        <v>1.6851397523080998</v>
      </c>
      <c r="P9" s="68">
        <v>147.54903557157789</v>
      </c>
      <c r="Q9" s="68">
        <v>18.343980014625998</v>
      </c>
      <c r="R9" s="71">
        <v>12.723362566127504</v>
      </c>
    </row>
    <row r="10" spans="1:18" ht="15" customHeight="1" x14ac:dyDescent="0.15">
      <c r="A10" s="70">
        <v>9</v>
      </c>
      <c r="B10" s="67">
        <v>1</v>
      </c>
      <c r="C10" s="67">
        <v>40</v>
      </c>
      <c r="D10" s="68">
        <v>3091.3880332419385</v>
      </c>
      <c r="E10" s="68">
        <v>114.46253088983956</v>
      </c>
      <c r="F10" s="68">
        <v>66.972191043199743</v>
      </c>
      <c r="G10" s="68">
        <v>493.5921379269692</v>
      </c>
      <c r="H10" s="68">
        <v>928.7824615335627</v>
      </c>
      <c r="I10" s="68">
        <v>1882.1204129222335</v>
      </c>
      <c r="J10" s="68">
        <v>18.257771006370753</v>
      </c>
      <c r="K10" s="68">
        <v>4892.6228549532298</v>
      </c>
      <c r="L10" s="68">
        <v>286.99343091816644</v>
      </c>
      <c r="M10" s="68">
        <v>5399.8585707019884</v>
      </c>
      <c r="N10" s="69">
        <v>2.1946082072261608</v>
      </c>
      <c r="O10" s="69">
        <v>1.9520916598369433</v>
      </c>
      <c r="P10" s="68">
        <v>169.55969847951675</v>
      </c>
      <c r="Q10" s="68">
        <v>24.84421487534339</v>
      </c>
      <c r="R10" s="71">
        <v>16.239073441888287</v>
      </c>
    </row>
    <row r="11" spans="1:18" ht="15" customHeight="1" x14ac:dyDescent="0.15">
      <c r="A11" s="70">
        <v>10</v>
      </c>
      <c r="B11" s="67">
        <v>1</v>
      </c>
      <c r="C11" s="67">
        <v>49</v>
      </c>
      <c r="D11" s="68">
        <v>3084.5356136585392</v>
      </c>
      <c r="E11" s="68">
        <v>105.81687654591683</v>
      </c>
      <c r="F11" s="68">
        <v>66.657704086834926</v>
      </c>
      <c r="G11" s="68">
        <v>505.36223710188722</v>
      </c>
      <c r="H11" s="68">
        <v>705.81612472341726</v>
      </c>
      <c r="I11" s="68">
        <v>1651.9888886700544</v>
      </c>
      <c r="J11" s="68">
        <v>14.272395481856318</v>
      </c>
      <c r="K11" s="68">
        <v>3161.4680053046513</v>
      </c>
      <c r="L11" s="68">
        <v>183.00530510054537</v>
      </c>
      <c r="M11" s="68">
        <v>1637.288839768579</v>
      </c>
      <c r="N11" s="69">
        <v>1.3121101871385961</v>
      </c>
      <c r="O11" s="69">
        <v>1.6293553240198246</v>
      </c>
      <c r="P11" s="68">
        <v>94.040658892046054</v>
      </c>
      <c r="Q11" s="68">
        <v>15.417682938717459</v>
      </c>
      <c r="R11" s="71">
        <v>16.033984028475587</v>
      </c>
    </row>
    <row r="12" spans="1:18" ht="15" customHeight="1" x14ac:dyDescent="0.15">
      <c r="A12" s="70">
        <v>11</v>
      </c>
      <c r="B12" s="67">
        <v>1</v>
      </c>
      <c r="C12" s="67">
        <v>32</v>
      </c>
      <c r="D12" s="68">
        <v>3121.2963312322527</v>
      </c>
      <c r="E12" s="68">
        <v>106.70171600208892</v>
      </c>
      <c r="F12" s="68">
        <v>46.338960573139502</v>
      </c>
      <c r="G12" s="68">
        <v>502.42833222756298</v>
      </c>
      <c r="H12" s="68">
        <v>568.76480798006219</v>
      </c>
      <c r="I12" s="68">
        <v>1730.3859426239385</v>
      </c>
      <c r="J12" s="68">
        <v>13.531604573912285</v>
      </c>
      <c r="K12" s="68">
        <v>3118.9101207009212</v>
      </c>
      <c r="L12" s="68">
        <v>1956.1036931697261</v>
      </c>
      <c r="M12" s="68">
        <v>2506.9567830256624</v>
      </c>
      <c r="N12" s="69">
        <v>1.5164385527073032</v>
      </c>
      <c r="O12" s="69">
        <v>1.896802953729561</v>
      </c>
      <c r="P12" s="68">
        <v>72.262107986651415</v>
      </c>
      <c r="Q12" s="68">
        <v>13.819248283959391</v>
      </c>
      <c r="R12" s="71">
        <v>12.32014501452108</v>
      </c>
    </row>
    <row r="13" spans="1:18" ht="15" customHeight="1" x14ac:dyDescent="0.15">
      <c r="A13" s="70">
        <v>12</v>
      </c>
      <c r="B13" s="67">
        <v>1</v>
      </c>
      <c r="C13" s="67">
        <v>40</v>
      </c>
      <c r="D13" s="68">
        <v>2817.9699171398247</v>
      </c>
      <c r="E13" s="68">
        <v>103.19332674813752</v>
      </c>
      <c r="F13" s="68">
        <v>62.023441613602941</v>
      </c>
      <c r="G13" s="68">
        <v>420.88151910147457</v>
      </c>
      <c r="H13" s="68">
        <v>773.70643540538083</v>
      </c>
      <c r="I13" s="68">
        <v>1649.8596285981396</v>
      </c>
      <c r="J13" s="68">
        <v>13.70241124806507</v>
      </c>
      <c r="K13" s="68">
        <v>3508.4726332418691</v>
      </c>
      <c r="L13" s="68">
        <v>924.92271558073355</v>
      </c>
      <c r="M13" s="68">
        <v>3214.5081225454524</v>
      </c>
      <c r="N13" s="69">
        <v>1.5013880922936285</v>
      </c>
      <c r="O13" s="69">
        <v>1.9320069777605886</v>
      </c>
      <c r="P13" s="68">
        <v>115.94019568940358</v>
      </c>
      <c r="Q13" s="68">
        <v>16.637183197060395</v>
      </c>
      <c r="R13" s="71">
        <v>17.337073074010551</v>
      </c>
    </row>
    <row r="14" spans="1:18" ht="15" customHeight="1" x14ac:dyDescent="0.15">
      <c r="A14" s="70">
        <v>13</v>
      </c>
      <c r="B14" s="67">
        <v>1</v>
      </c>
      <c r="C14" s="67">
        <v>52</v>
      </c>
      <c r="D14" s="68">
        <v>2505.4284542705827</v>
      </c>
      <c r="E14" s="68">
        <v>108.13325365043229</v>
      </c>
      <c r="F14" s="68">
        <v>64.186835448177177</v>
      </c>
      <c r="G14" s="68">
        <v>292.67414231576453</v>
      </c>
      <c r="H14" s="68">
        <v>683.85812865053867</v>
      </c>
      <c r="I14" s="68">
        <v>1613.3021543733153</v>
      </c>
      <c r="J14" s="68">
        <v>14.621210858364929</v>
      </c>
      <c r="K14" s="68">
        <v>3368.4907621875982</v>
      </c>
      <c r="L14" s="68">
        <v>524.56197482297739</v>
      </c>
      <c r="M14" s="68">
        <v>2308.151293920097</v>
      </c>
      <c r="N14" s="69">
        <v>1.2738350325989429</v>
      </c>
      <c r="O14" s="69">
        <v>1.8171634283957927</v>
      </c>
      <c r="P14" s="68">
        <v>88.080122999525699</v>
      </c>
      <c r="Q14" s="68">
        <v>15.383688800566606</v>
      </c>
      <c r="R14" s="71">
        <v>19.052094543454139</v>
      </c>
    </row>
    <row r="15" spans="1:18" ht="15" customHeight="1" x14ac:dyDescent="0.15">
      <c r="A15" s="70">
        <v>14</v>
      </c>
      <c r="B15" s="67">
        <v>1</v>
      </c>
      <c r="C15" s="67">
        <v>48</v>
      </c>
      <c r="D15" s="68">
        <v>2480.401122722023</v>
      </c>
      <c r="E15" s="68">
        <v>98.997923902709417</v>
      </c>
      <c r="F15" s="68">
        <v>64.502043661672744</v>
      </c>
      <c r="G15" s="68">
        <v>332.17185754796475</v>
      </c>
      <c r="H15" s="68">
        <v>565.56393680497592</v>
      </c>
      <c r="I15" s="68">
        <v>1477.162534233197</v>
      </c>
      <c r="J15" s="68">
        <v>13.496024430171035</v>
      </c>
      <c r="K15" s="68">
        <v>2906.440276469029</v>
      </c>
      <c r="L15" s="68">
        <v>1083.5217913225572</v>
      </c>
      <c r="M15" s="68">
        <v>4319.4137936709221</v>
      </c>
      <c r="N15" s="69">
        <v>1.5219470075634318</v>
      </c>
      <c r="O15" s="69">
        <v>1.5089858151981146</v>
      </c>
      <c r="P15" s="68">
        <v>84.681921927648233</v>
      </c>
      <c r="Q15" s="68">
        <v>13.680054269631853</v>
      </c>
      <c r="R15" s="71">
        <v>11.367382883543332</v>
      </c>
    </row>
    <row r="16" spans="1:18" ht="15" customHeight="1" x14ac:dyDescent="0.15">
      <c r="A16" s="70">
        <v>15</v>
      </c>
      <c r="B16" s="67">
        <v>1</v>
      </c>
      <c r="C16" s="67">
        <v>34</v>
      </c>
      <c r="D16" s="68">
        <v>3220.3688438969998</v>
      </c>
      <c r="E16" s="68">
        <v>102.76198078299008</v>
      </c>
      <c r="F16" s="68">
        <v>61.483631418155426</v>
      </c>
      <c r="G16" s="68">
        <v>443.93767600408728</v>
      </c>
      <c r="H16" s="68">
        <v>514.78223274338256</v>
      </c>
      <c r="I16" s="68">
        <v>1523.0359596051378</v>
      </c>
      <c r="J16" s="68">
        <v>12.624143108842716</v>
      </c>
      <c r="K16" s="68">
        <v>2706.9042519642112</v>
      </c>
      <c r="L16" s="68">
        <v>123.39245288138785</v>
      </c>
      <c r="M16" s="68">
        <v>1531.0095232235822</v>
      </c>
      <c r="N16" s="69">
        <v>1.312373815820346</v>
      </c>
      <c r="O16" s="69">
        <v>1.2144493420290499</v>
      </c>
      <c r="P16" s="68">
        <v>78.265448399698215</v>
      </c>
      <c r="Q16" s="68">
        <v>13.561393121907216</v>
      </c>
      <c r="R16" s="71">
        <v>14.984183378899779</v>
      </c>
    </row>
    <row r="17" spans="1:18" ht="15" customHeight="1" x14ac:dyDescent="0.15">
      <c r="A17" s="70">
        <v>16</v>
      </c>
      <c r="B17" s="67">
        <v>1</v>
      </c>
      <c r="C17" s="67">
        <v>36</v>
      </c>
      <c r="D17" s="68">
        <v>2384.7516926448948</v>
      </c>
      <c r="E17" s="68">
        <v>108.73227512853597</v>
      </c>
      <c r="F17" s="68">
        <v>65.466247222212743</v>
      </c>
      <c r="G17" s="68">
        <v>338.28558838907219</v>
      </c>
      <c r="H17" s="68">
        <v>915.82163246023049</v>
      </c>
      <c r="I17" s="68">
        <v>1729.951365275801</v>
      </c>
      <c r="J17" s="68">
        <v>14.37113294584368</v>
      </c>
      <c r="K17" s="68">
        <v>4590.1511566999025</v>
      </c>
      <c r="L17" s="68">
        <v>316.35144723464646</v>
      </c>
      <c r="M17" s="68">
        <v>4028.7769968763596</v>
      </c>
      <c r="N17" s="69">
        <v>2.1506985616190568</v>
      </c>
      <c r="O17" s="69">
        <v>2.24318462578205</v>
      </c>
      <c r="P17" s="68">
        <v>141.99580705688888</v>
      </c>
      <c r="Q17" s="68">
        <v>19.053807676827823</v>
      </c>
      <c r="R17" s="71">
        <v>13.906269148565997</v>
      </c>
    </row>
    <row r="18" spans="1:18" ht="15" customHeight="1" x14ac:dyDescent="0.15">
      <c r="A18" s="70">
        <v>17</v>
      </c>
      <c r="B18" s="67">
        <v>1</v>
      </c>
      <c r="C18" s="67">
        <v>52</v>
      </c>
      <c r="D18" s="68">
        <v>3056.7962939254453</v>
      </c>
      <c r="E18" s="68">
        <v>122.65382039948248</v>
      </c>
      <c r="F18" s="68">
        <v>70.021292948838024</v>
      </c>
      <c r="G18" s="68">
        <v>452.82395352470746</v>
      </c>
      <c r="H18" s="68">
        <v>766.80337706468777</v>
      </c>
      <c r="I18" s="68">
        <v>1865.3593366895498</v>
      </c>
      <c r="J18" s="68">
        <v>14.791604429507784</v>
      </c>
      <c r="K18" s="68">
        <v>3712.2765879302206</v>
      </c>
      <c r="L18" s="68">
        <v>812.33777372110683</v>
      </c>
      <c r="M18" s="68">
        <v>2881.8563180079022</v>
      </c>
      <c r="N18" s="69">
        <v>1.649697497434268</v>
      </c>
      <c r="O18" s="69">
        <v>1.8370549854741358</v>
      </c>
      <c r="P18" s="68">
        <v>102.09647166205465</v>
      </c>
      <c r="Q18" s="68">
        <v>18.006318549986535</v>
      </c>
      <c r="R18" s="71">
        <v>12.991526593054644</v>
      </c>
    </row>
    <row r="19" spans="1:18" ht="15" customHeight="1" x14ac:dyDescent="0.15">
      <c r="A19" s="70">
        <v>18</v>
      </c>
      <c r="B19" s="67">
        <v>1</v>
      </c>
      <c r="C19" s="67">
        <v>52</v>
      </c>
      <c r="D19" s="68">
        <v>2118.7200783267513</v>
      </c>
      <c r="E19" s="68">
        <v>90.982988936595277</v>
      </c>
      <c r="F19" s="68">
        <v>54.952541045338215</v>
      </c>
      <c r="G19" s="68">
        <v>301.34946432955661</v>
      </c>
      <c r="H19" s="68">
        <v>559.06593785778853</v>
      </c>
      <c r="I19" s="68">
        <v>1347.318894096526</v>
      </c>
      <c r="J19" s="68">
        <v>13.085567450480895</v>
      </c>
      <c r="K19" s="68">
        <v>3264.4727872105209</v>
      </c>
      <c r="L19" s="68">
        <v>170.6774334554307</v>
      </c>
      <c r="M19" s="68">
        <v>5128.1016786117561</v>
      </c>
      <c r="N19" s="69">
        <v>1.3269726873601679</v>
      </c>
      <c r="O19" s="69">
        <v>1.4570238771147572</v>
      </c>
      <c r="P19" s="68">
        <v>118.37602999736286</v>
      </c>
      <c r="Q19" s="68">
        <v>16.300542506721641</v>
      </c>
      <c r="R19" s="71">
        <v>12.852604859319936</v>
      </c>
    </row>
    <row r="20" spans="1:18" ht="15" customHeight="1" x14ac:dyDescent="0.15">
      <c r="A20" s="70">
        <v>19</v>
      </c>
      <c r="B20" s="67">
        <v>1</v>
      </c>
      <c r="C20" s="67">
        <v>43</v>
      </c>
      <c r="D20" s="68">
        <v>2710.6045859242195</v>
      </c>
      <c r="E20" s="68">
        <v>99.706907304582515</v>
      </c>
      <c r="F20" s="68">
        <v>55.331067173657225</v>
      </c>
      <c r="G20" s="68">
        <v>405.6124784678247</v>
      </c>
      <c r="H20" s="68">
        <v>913.01342704151114</v>
      </c>
      <c r="I20" s="68">
        <v>1737.3046828413292</v>
      </c>
      <c r="J20" s="68">
        <v>14.134218852991173</v>
      </c>
      <c r="K20" s="68">
        <v>3835.5947358762555</v>
      </c>
      <c r="L20" s="68">
        <v>911.84662809678571</v>
      </c>
      <c r="M20" s="68">
        <v>4022.5771532127392</v>
      </c>
      <c r="N20" s="69">
        <v>1.8312948047208144</v>
      </c>
      <c r="O20" s="69">
        <v>2.0196656027924251</v>
      </c>
      <c r="P20" s="68">
        <v>144.10364673466714</v>
      </c>
      <c r="Q20" s="68">
        <v>18.078553807324933</v>
      </c>
      <c r="R20" s="71">
        <v>11.35160440814124</v>
      </c>
    </row>
    <row r="21" spans="1:18" ht="15" customHeight="1" x14ac:dyDescent="0.15">
      <c r="A21" s="70">
        <v>20</v>
      </c>
      <c r="B21" s="67">
        <v>1</v>
      </c>
      <c r="C21" s="67">
        <v>52</v>
      </c>
      <c r="D21" s="68">
        <v>2514.0362068712607</v>
      </c>
      <c r="E21" s="68">
        <v>110.39640502016677</v>
      </c>
      <c r="F21" s="68">
        <v>69.529767094550053</v>
      </c>
      <c r="G21" s="68">
        <v>333.18075360292812</v>
      </c>
      <c r="H21" s="68">
        <v>1056.9382301720154</v>
      </c>
      <c r="I21" s="68">
        <v>1913.4026300101377</v>
      </c>
      <c r="J21" s="68">
        <v>13.371932383884003</v>
      </c>
      <c r="K21" s="68">
        <v>3982.9209891722567</v>
      </c>
      <c r="L21" s="68">
        <v>258.10242483374816</v>
      </c>
      <c r="M21" s="68">
        <v>2332.7046458693872</v>
      </c>
      <c r="N21" s="69">
        <v>1.3563006038704819</v>
      </c>
      <c r="O21" s="69">
        <v>2.4624598319895497</v>
      </c>
      <c r="P21" s="68">
        <v>113.0720777572725</v>
      </c>
      <c r="Q21" s="68">
        <v>16.864793899328856</v>
      </c>
      <c r="R21" s="71">
        <v>15.611446843931008</v>
      </c>
    </row>
    <row r="22" spans="1:18" ht="15" customHeight="1" x14ac:dyDescent="0.15">
      <c r="A22" s="70">
        <v>21</v>
      </c>
      <c r="B22" s="67">
        <v>1</v>
      </c>
      <c r="C22" s="67">
        <v>45</v>
      </c>
      <c r="D22" s="68">
        <v>2757.5873620013149</v>
      </c>
      <c r="E22" s="68">
        <v>116.31561798077739</v>
      </c>
      <c r="F22" s="68">
        <v>63.318363049350616</v>
      </c>
      <c r="G22" s="68">
        <v>346.68586889045304</v>
      </c>
      <c r="H22" s="68">
        <v>798.94474851753705</v>
      </c>
      <c r="I22" s="68">
        <v>1850.7843650812781</v>
      </c>
      <c r="J22" s="68">
        <v>15.412315850277821</v>
      </c>
      <c r="K22" s="68">
        <v>3742.3474069950485</v>
      </c>
      <c r="L22" s="68">
        <v>225.52290026533575</v>
      </c>
      <c r="M22" s="68">
        <v>3118.7524586637001</v>
      </c>
      <c r="N22" s="69">
        <v>1.3834817768284109</v>
      </c>
      <c r="O22" s="69">
        <v>2.0930501298943081</v>
      </c>
      <c r="P22" s="68">
        <v>96.118287013927869</v>
      </c>
      <c r="Q22" s="68">
        <v>17.501079052957429</v>
      </c>
      <c r="R22" s="71">
        <v>19.587124292506338</v>
      </c>
    </row>
    <row r="23" spans="1:18" ht="15" customHeight="1" x14ac:dyDescent="0.15">
      <c r="A23" s="70">
        <v>22</v>
      </c>
      <c r="B23" s="67">
        <v>1</v>
      </c>
      <c r="C23" s="67">
        <v>44</v>
      </c>
      <c r="D23" s="68">
        <v>2105.1551716233148</v>
      </c>
      <c r="E23" s="68">
        <v>77.953373253143042</v>
      </c>
      <c r="F23" s="68">
        <v>51.212586870632109</v>
      </c>
      <c r="G23" s="68">
        <v>327.3965304021271</v>
      </c>
      <c r="H23" s="68">
        <v>545.13933986132065</v>
      </c>
      <c r="I23" s="68">
        <v>1253.3565419478678</v>
      </c>
      <c r="J23" s="68">
        <v>10.758686037691001</v>
      </c>
      <c r="K23" s="68">
        <v>2810.7559946439401</v>
      </c>
      <c r="L23" s="68">
        <v>479.16824978113135</v>
      </c>
      <c r="M23" s="68">
        <v>2296.8068332453604</v>
      </c>
      <c r="N23" s="69">
        <v>1.1863875430196926</v>
      </c>
      <c r="O23" s="69">
        <v>1.3647371155089287</v>
      </c>
      <c r="P23" s="68">
        <v>102.98301065416392</v>
      </c>
      <c r="Q23" s="68">
        <v>14.597007602536854</v>
      </c>
      <c r="R23" s="71">
        <v>12.619344083915538</v>
      </c>
    </row>
    <row r="24" spans="1:18" ht="15" customHeight="1" x14ac:dyDescent="0.15">
      <c r="A24" s="70">
        <v>23</v>
      </c>
      <c r="B24" s="67">
        <v>1</v>
      </c>
      <c r="C24" s="67">
        <v>46</v>
      </c>
      <c r="D24" s="68">
        <v>2327.2532022479072</v>
      </c>
      <c r="E24" s="68">
        <v>96.339197057249891</v>
      </c>
      <c r="F24" s="68">
        <v>58.622918021860471</v>
      </c>
      <c r="G24" s="68">
        <v>341.69177498224695</v>
      </c>
      <c r="H24" s="68">
        <v>670.6146074108043</v>
      </c>
      <c r="I24" s="68">
        <v>1480.1224166417719</v>
      </c>
      <c r="J24" s="68">
        <v>13.736775399716572</v>
      </c>
      <c r="K24" s="68">
        <v>3583.8897806296509</v>
      </c>
      <c r="L24" s="68">
        <v>311.80565596017851</v>
      </c>
      <c r="M24" s="68">
        <v>3394.2906968258721</v>
      </c>
      <c r="N24" s="69">
        <v>1.3521206572194537</v>
      </c>
      <c r="O24" s="69">
        <v>1.8481019750410859</v>
      </c>
      <c r="P24" s="68">
        <v>132.97409590642357</v>
      </c>
      <c r="Q24" s="68">
        <v>18.554491881630213</v>
      </c>
      <c r="R24" s="71">
        <v>12.54300362270202</v>
      </c>
    </row>
    <row r="25" spans="1:18" ht="15" customHeight="1" x14ac:dyDescent="0.15">
      <c r="A25" s="70">
        <v>24</v>
      </c>
      <c r="B25" s="67">
        <v>1</v>
      </c>
      <c r="C25" s="67">
        <v>36</v>
      </c>
      <c r="D25" s="68">
        <v>1827.8683259242127</v>
      </c>
      <c r="E25" s="68">
        <v>66.158012642437001</v>
      </c>
      <c r="F25" s="68">
        <v>50.991390774102037</v>
      </c>
      <c r="G25" s="68">
        <v>231.27711027007473</v>
      </c>
      <c r="H25" s="68">
        <v>349.6994278283596</v>
      </c>
      <c r="I25" s="68">
        <v>946.27649861828831</v>
      </c>
      <c r="J25" s="68">
        <v>8.3769559184537847</v>
      </c>
      <c r="K25" s="68">
        <v>2202.5480796587221</v>
      </c>
      <c r="L25" s="68">
        <v>143.98121642964358</v>
      </c>
      <c r="M25" s="68">
        <v>2091.0698004717342</v>
      </c>
      <c r="N25" s="69">
        <v>0.98847734947624644</v>
      </c>
      <c r="O25" s="69">
        <v>1.1236371970420749</v>
      </c>
      <c r="P25" s="68">
        <v>64.742084342389646</v>
      </c>
      <c r="Q25" s="68">
        <v>10.610438977086178</v>
      </c>
      <c r="R25" s="71">
        <v>7.8209322818251925</v>
      </c>
    </row>
    <row r="26" spans="1:18" ht="15" customHeight="1" x14ac:dyDescent="0.15">
      <c r="A26" s="70">
        <v>25</v>
      </c>
      <c r="B26" s="67">
        <v>1</v>
      </c>
      <c r="C26" s="67">
        <v>59</v>
      </c>
      <c r="D26" s="68">
        <v>2054.6222319823542</v>
      </c>
      <c r="E26" s="68">
        <v>85.136224148797439</v>
      </c>
      <c r="F26" s="68">
        <v>41.808609761444096</v>
      </c>
      <c r="G26" s="68">
        <v>289.94134337910526</v>
      </c>
      <c r="H26" s="68">
        <v>405.48068718717138</v>
      </c>
      <c r="I26" s="68">
        <v>1261.0716377826077</v>
      </c>
      <c r="J26" s="68">
        <v>10.793152696823357</v>
      </c>
      <c r="K26" s="68">
        <v>2512.0617893495541</v>
      </c>
      <c r="L26" s="68">
        <v>95.347905769571426</v>
      </c>
      <c r="M26" s="68">
        <v>2277.5242156786603</v>
      </c>
      <c r="N26" s="69">
        <v>0.95448398938653189</v>
      </c>
      <c r="O26" s="69">
        <v>1.1648930494715355</v>
      </c>
      <c r="P26" s="68">
        <v>68.254219030023563</v>
      </c>
      <c r="Q26" s="68">
        <v>9.9250130360117854</v>
      </c>
      <c r="R26" s="71">
        <v>12.47813779693826</v>
      </c>
    </row>
    <row r="27" spans="1:18" ht="15" customHeight="1" x14ac:dyDescent="0.15">
      <c r="A27" s="70">
        <v>26</v>
      </c>
      <c r="B27" s="67">
        <v>1</v>
      </c>
      <c r="C27" s="67">
        <v>36</v>
      </c>
      <c r="D27" s="68">
        <v>2575.9995152340903</v>
      </c>
      <c r="E27" s="68">
        <v>103.66775429579272</v>
      </c>
      <c r="F27" s="68">
        <v>57.735856292975932</v>
      </c>
      <c r="G27" s="68">
        <v>401.16115463524596</v>
      </c>
      <c r="H27" s="68">
        <v>802.82872948466502</v>
      </c>
      <c r="I27" s="68">
        <v>1704.0096203703067</v>
      </c>
      <c r="J27" s="68">
        <v>14.67117030871043</v>
      </c>
      <c r="K27" s="68">
        <v>3916.7198209230196</v>
      </c>
      <c r="L27" s="68">
        <v>404.64561669255642</v>
      </c>
      <c r="M27" s="68">
        <v>4716.1987206931817</v>
      </c>
      <c r="N27" s="69">
        <v>1.4377597988348108</v>
      </c>
      <c r="O27" s="69">
        <v>1.7661371243082244</v>
      </c>
      <c r="P27" s="68">
        <v>168.37644877457001</v>
      </c>
      <c r="Q27" s="68">
        <v>18.092618349072715</v>
      </c>
      <c r="R27" s="71">
        <v>19.639587540845081</v>
      </c>
    </row>
    <row r="28" spans="1:18" ht="15" customHeight="1" x14ac:dyDescent="0.15">
      <c r="A28" s="70">
        <v>27</v>
      </c>
      <c r="B28" s="67">
        <v>1</v>
      </c>
      <c r="C28" s="67">
        <v>38</v>
      </c>
      <c r="D28" s="68">
        <v>1642.3219246043766</v>
      </c>
      <c r="E28" s="68">
        <v>67.087766252502789</v>
      </c>
      <c r="F28" s="68">
        <v>38.803382951706723</v>
      </c>
      <c r="G28" s="68">
        <v>203.85973993627636</v>
      </c>
      <c r="H28" s="68">
        <v>400.95188303845964</v>
      </c>
      <c r="I28" s="68">
        <v>977.55741443716965</v>
      </c>
      <c r="J28" s="68">
        <v>9.0210067039368571</v>
      </c>
      <c r="K28" s="68">
        <v>1901.934531199309</v>
      </c>
      <c r="L28" s="68">
        <v>227.44548900932861</v>
      </c>
      <c r="M28" s="68">
        <v>1146.2710425543926</v>
      </c>
      <c r="N28" s="69">
        <v>0.90981449876358933</v>
      </c>
      <c r="O28" s="69">
        <v>0.92090071893685355</v>
      </c>
      <c r="P28" s="68">
        <v>66.278776153056427</v>
      </c>
      <c r="Q28" s="68">
        <v>9.5792716461324279</v>
      </c>
      <c r="R28" s="71">
        <v>11.741036659054085</v>
      </c>
    </row>
    <row r="29" spans="1:18" ht="15" customHeight="1" x14ac:dyDescent="0.15">
      <c r="A29" s="70">
        <v>28</v>
      </c>
      <c r="B29" s="67">
        <v>1</v>
      </c>
      <c r="C29" s="67">
        <v>39</v>
      </c>
      <c r="D29" s="68">
        <v>2793.7281560621232</v>
      </c>
      <c r="E29" s="68">
        <v>97.891524388224141</v>
      </c>
      <c r="F29" s="68">
        <v>49.405511204259611</v>
      </c>
      <c r="G29" s="68">
        <v>434.90626425078062</v>
      </c>
      <c r="H29" s="68">
        <v>494.77346892423702</v>
      </c>
      <c r="I29" s="68">
        <v>1462.707909350358</v>
      </c>
      <c r="J29" s="68">
        <v>13.016234668554175</v>
      </c>
      <c r="K29" s="68">
        <v>3173.577286583477</v>
      </c>
      <c r="L29" s="68">
        <v>134.40618364403932</v>
      </c>
      <c r="M29" s="68">
        <v>1902.0042111621276</v>
      </c>
      <c r="N29" s="69">
        <v>1.4417745222268281</v>
      </c>
      <c r="O29" s="69">
        <v>1.4277832724071788</v>
      </c>
      <c r="P29" s="68">
        <v>135.63104864596966</v>
      </c>
      <c r="Q29" s="68">
        <v>15.870195065708925</v>
      </c>
      <c r="R29" s="71">
        <v>15.541931728447599</v>
      </c>
    </row>
    <row r="30" spans="1:18" ht="15" customHeight="1" x14ac:dyDescent="0.15">
      <c r="A30" s="70">
        <v>29</v>
      </c>
      <c r="B30" s="67">
        <v>1</v>
      </c>
      <c r="C30" s="67">
        <v>55</v>
      </c>
      <c r="D30" s="68">
        <v>2062.0971296276571</v>
      </c>
      <c r="E30" s="68">
        <v>82.912583290820379</v>
      </c>
      <c r="F30" s="68">
        <v>47.779237882116682</v>
      </c>
      <c r="G30" s="68">
        <v>285.0671867109981</v>
      </c>
      <c r="H30" s="68">
        <v>483.11040092057868</v>
      </c>
      <c r="I30" s="68">
        <v>1235.488403275345</v>
      </c>
      <c r="J30" s="68">
        <v>10.765409521729177</v>
      </c>
      <c r="K30" s="68">
        <v>2696.1162512132842</v>
      </c>
      <c r="L30" s="68">
        <v>120.84390930500716</v>
      </c>
      <c r="M30" s="68">
        <v>2059.0103719496642</v>
      </c>
      <c r="N30" s="69">
        <v>1.0456469292493606</v>
      </c>
      <c r="O30" s="69">
        <v>1.2594744238619711</v>
      </c>
      <c r="P30" s="68">
        <v>111.70546007565538</v>
      </c>
      <c r="Q30" s="68">
        <v>13.713570244044929</v>
      </c>
      <c r="R30" s="71">
        <v>12.678345764482696</v>
      </c>
    </row>
    <row r="31" spans="1:18" ht="15" customHeight="1" x14ac:dyDescent="0.15">
      <c r="A31" s="70">
        <v>30</v>
      </c>
      <c r="B31" s="67">
        <v>1</v>
      </c>
      <c r="C31" s="67">
        <v>45</v>
      </c>
      <c r="D31" s="68">
        <v>2139.0721360750376</v>
      </c>
      <c r="E31" s="68">
        <v>97.056938564013606</v>
      </c>
      <c r="F31" s="68">
        <v>51.772797703459048</v>
      </c>
      <c r="G31" s="68">
        <v>292.22187999995145</v>
      </c>
      <c r="H31" s="68">
        <v>649.80477611923482</v>
      </c>
      <c r="I31" s="68">
        <v>1450.0743068472991</v>
      </c>
      <c r="J31" s="68">
        <v>13.972827465564785</v>
      </c>
      <c r="K31" s="68">
        <v>3298.4362722453775</v>
      </c>
      <c r="L31" s="68">
        <v>185.17535186485719</v>
      </c>
      <c r="M31" s="68">
        <v>2508.9111658230895</v>
      </c>
      <c r="N31" s="69">
        <v>1.279582211828864</v>
      </c>
      <c r="O31" s="69">
        <v>1.531691110344078</v>
      </c>
      <c r="P31" s="68">
        <v>100.71045898006035</v>
      </c>
      <c r="Q31" s="68">
        <v>14.288920740466285</v>
      </c>
      <c r="R31" s="71">
        <v>13.811757883668509</v>
      </c>
    </row>
    <row r="32" spans="1:18" ht="15" customHeight="1" x14ac:dyDescent="0.15">
      <c r="A32" s="70">
        <v>31</v>
      </c>
      <c r="B32" s="67">
        <v>1</v>
      </c>
      <c r="C32" s="67">
        <v>44</v>
      </c>
      <c r="D32" s="68">
        <v>2210.2580554377905</v>
      </c>
      <c r="E32" s="68">
        <v>84.673031316684941</v>
      </c>
      <c r="F32" s="68">
        <v>66.301533453515717</v>
      </c>
      <c r="G32" s="68">
        <v>285.26931751686146</v>
      </c>
      <c r="H32" s="68">
        <v>495.81298131625215</v>
      </c>
      <c r="I32" s="68">
        <v>1298.4699412593022</v>
      </c>
      <c r="J32" s="68">
        <v>10.867899776846857</v>
      </c>
      <c r="K32" s="68">
        <v>2703.8476065288996</v>
      </c>
      <c r="L32" s="68">
        <v>220.85154301856394</v>
      </c>
      <c r="M32" s="68">
        <v>2205.5795749835406</v>
      </c>
      <c r="N32" s="69">
        <v>1.0429378613228748</v>
      </c>
      <c r="O32" s="69">
        <v>1.2596640356286783</v>
      </c>
      <c r="P32" s="68">
        <v>90.483734228978577</v>
      </c>
      <c r="Q32" s="68">
        <v>12.972151131297109</v>
      </c>
      <c r="R32" s="71">
        <v>14.619344640955813</v>
      </c>
    </row>
    <row r="33" spans="1:18" ht="15" customHeight="1" x14ac:dyDescent="0.15">
      <c r="A33" s="70">
        <v>32</v>
      </c>
      <c r="B33" s="67">
        <v>1</v>
      </c>
      <c r="C33" s="67">
        <v>48</v>
      </c>
      <c r="D33" s="68">
        <v>1918.6068220617005</v>
      </c>
      <c r="E33" s="68">
        <v>87.182441445265823</v>
      </c>
      <c r="F33" s="68">
        <v>50.466798896130243</v>
      </c>
      <c r="G33" s="68">
        <v>257.42259466198931</v>
      </c>
      <c r="H33" s="68">
        <v>588.1977096551401</v>
      </c>
      <c r="I33" s="68">
        <v>1338.3464651486179</v>
      </c>
      <c r="J33" s="68">
        <v>11.788380870686751</v>
      </c>
      <c r="K33" s="68">
        <v>3041.2015458010355</v>
      </c>
      <c r="L33" s="68">
        <v>156.51092421633572</v>
      </c>
      <c r="M33" s="68">
        <v>2803.9503044712292</v>
      </c>
      <c r="N33" s="69">
        <v>1.3349269915289426</v>
      </c>
      <c r="O33" s="69">
        <v>1.4801658030597533</v>
      </c>
      <c r="P33" s="68">
        <v>143.70800267427072</v>
      </c>
      <c r="Q33" s="68">
        <v>15.398999001373499</v>
      </c>
      <c r="R33" s="71">
        <v>15.510326766862871</v>
      </c>
    </row>
    <row r="34" spans="1:18" ht="15" customHeight="1" x14ac:dyDescent="0.15">
      <c r="A34" s="70">
        <v>33</v>
      </c>
      <c r="B34" s="67">
        <v>1</v>
      </c>
      <c r="C34" s="67">
        <v>31</v>
      </c>
      <c r="D34" s="68">
        <v>2088.3066698762277</v>
      </c>
      <c r="E34" s="68">
        <v>85.24853568861856</v>
      </c>
      <c r="F34" s="68">
        <v>45.619786189500658</v>
      </c>
      <c r="G34" s="68">
        <v>319.70614706166731</v>
      </c>
      <c r="H34" s="68">
        <v>482.83433951100608</v>
      </c>
      <c r="I34" s="68">
        <v>1247.9241932250879</v>
      </c>
      <c r="J34" s="68">
        <v>11.072546620743713</v>
      </c>
      <c r="K34" s="68">
        <v>2899.3022469263428</v>
      </c>
      <c r="L34" s="68">
        <v>101.08256161195432</v>
      </c>
      <c r="M34" s="68">
        <v>2635.6684479566647</v>
      </c>
      <c r="N34" s="69">
        <v>1.2342181282098497</v>
      </c>
      <c r="O34" s="69">
        <v>1.2159587883280285</v>
      </c>
      <c r="P34" s="68">
        <v>150.61028936239819</v>
      </c>
      <c r="Q34" s="68">
        <v>14.497337494587464</v>
      </c>
      <c r="R34" s="71">
        <v>13.820543959549477</v>
      </c>
    </row>
    <row r="35" spans="1:18" ht="15" customHeight="1" x14ac:dyDescent="0.15">
      <c r="A35" s="70">
        <v>34</v>
      </c>
      <c r="B35" s="67">
        <v>1</v>
      </c>
      <c r="C35" s="67">
        <v>58</v>
      </c>
      <c r="D35" s="68">
        <v>2591.9941222879124</v>
      </c>
      <c r="E35" s="68">
        <v>99.771705485885107</v>
      </c>
      <c r="F35" s="68">
        <v>55.685010155130875</v>
      </c>
      <c r="G35" s="68">
        <v>347.90698614722862</v>
      </c>
      <c r="H35" s="68">
        <v>553.72680513704506</v>
      </c>
      <c r="I35" s="68">
        <v>1536.3842716692004</v>
      </c>
      <c r="J35" s="68">
        <v>12.088075600305142</v>
      </c>
      <c r="K35" s="68">
        <v>3332.0093328068428</v>
      </c>
      <c r="L35" s="68">
        <v>215.15432428181998</v>
      </c>
      <c r="M35" s="68">
        <v>2148.8420472283747</v>
      </c>
      <c r="N35" s="69">
        <v>1.2021044995744679</v>
      </c>
      <c r="O35" s="69">
        <v>1.5786753351948284</v>
      </c>
      <c r="P35" s="68">
        <v>127.32329711348966</v>
      </c>
      <c r="Q35" s="68">
        <v>15.290769730269426</v>
      </c>
      <c r="R35" s="71">
        <v>14.182968905433711</v>
      </c>
    </row>
    <row r="36" spans="1:18" ht="15" customHeight="1" x14ac:dyDescent="0.15">
      <c r="A36" s="70">
        <v>35</v>
      </c>
      <c r="B36" s="67">
        <v>1</v>
      </c>
      <c r="C36" s="67">
        <v>52</v>
      </c>
      <c r="D36" s="68">
        <v>1924.6980876692019</v>
      </c>
      <c r="E36" s="68">
        <v>71.727512583808007</v>
      </c>
      <c r="F36" s="68">
        <v>44.05466586872064</v>
      </c>
      <c r="G36" s="68">
        <v>275.93701989962557</v>
      </c>
      <c r="H36" s="68">
        <v>439.98688714918416</v>
      </c>
      <c r="I36" s="68">
        <v>1116.0808775615758</v>
      </c>
      <c r="J36" s="68">
        <v>10.459263185000356</v>
      </c>
      <c r="K36" s="68">
        <v>2923.3365233626282</v>
      </c>
      <c r="L36" s="68">
        <v>348.6707533441143</v>
      </c>
      <c r="M36" s="68">
        <v>2127.5750363105794</v>
      </c>
      <c r="N36" s="69">
        <v>0.96688083637340705</v>
      </c>
      <c r="O36" s="69">
        <v>1.4108647400883041</v>
      </c>
      <c r="P36" s="68">
        <v>136.83757915040536</v>
      </c>
      <c r="Q36" s="68">
        <v>14.479105327439964</v>
      </c>
      <c r="R36" s="71">
        <v>10.246549659101074</v>
      </c>
    </row>
    <row r="37" spans="1:18" ht="15" customHeight="1" x14ac:dyDescent="0.15">
      <c r="A37" s="70">
        <v>36</v>
      </c>
      <c r="B37" s="67">
        <v>1</v>
      </c>
      <c r="C37" s="67">
        <v>43</v>
      </c>
      <c r="D37" s="68">
        <v>2231.587775083844</v>
      </c>
      <c r="E37" s="68">
        <v>91.233699873018324</v>
      </c>
      <c r="F37" s="68">
        <v>57.230573955060585</v>
      </c>
      <c r="G37" s="68">
        <v>305.16802976087445</v>
      </c>
      <c r="H37" s="68">
        <v>682.13849492780105</v>
      </c>
      <c r="I37" s="68">
        <v>1402.6022776048051</v>
      </c>
      <c r="J37" s="68">
        <v>11.418220967977282</v>
      </c>
      <c r="K37" s="68">
        <v>3214.2742554353945</v>
      </c>
      <c r="L37" s="68">
        <v>814.95717647815525</v>
      </c>
      <c r="M37" s="68">
        <v>2824.3908040735846</v>
      </c>
      <c r="N37" s="69">
        <v>1.2329050923475606</v>
      </c>
      <c r="O37" s="69">
        <v>1.6943908627821966</v>
      </c>
      <c r="P37" s="68">
        <v>120.74137528376073</v>
      </c>
      <c r="Q37" s="68">
        <v>14.741204688214177</v>
      </c>
      <c r="R37" s="71">
        <v>13.599766032293669</v>
      </c>
    </row>
    <row r="38" spans="1:18" ht="15" customHeight="1" x14ac:dyDescent="0.15">
      <c r="A38" s="70">
        <v>37</v>
      </c>
      <c r="B38" s="67">
        <v>1</v>
      </c>
      <c r="C38" s="67">
        <v>38</v>
      </c>
      <c r="D38" s="68">
        <v>2452.1275549317165</v>
      </c>
      <c r="E38" s="68">
        <v>89.915788940276087</v>
      </c>
      <c r="F38" s="68">
        <v>48.127393120031016</v>
      </c>
      <c r="G38" s="68">
        <v>333.41961391837594</v>
      </c>
      <c r="H38" s="68">
        <v>662.84808956751351</v>
      </c>
      <c r="I38" s="68">
        <v>1442.6203753145655</v>
      </c>
      <c r="J38" s="68">
        <v>11.713173857595748</v>
      </c>
      <c r="K38" s="68">
        <v>2985.5471677350256</v>
      </c>
      <c r="L38" s="68">
        <v>140.09420386532858</v>
      </c>
      <c r="M38" s="68">
        <v>2323.4927044742858</v>
      </c>
      <c r="N38" s="69">
        <v>1.1319649785974999</v>
      </c>
      <c r="O38" s="69">
        <v>1.3179599239416933</v>
      </c>
      <c r="P38" s="68">
        <v>155.15821235295397</v>
      </c>
      <c r="Q38" s="68">
        <v>16.687009070831571</v>
      </c>
      <c r="R38" s="71">
        <v>16.192855265483622</v>
      </c>
    </row>
    <row r="39" spans="1:18" ht="15" customHeight="1" x14ac:dyDescent="0.15">
      <c r="A39" s="70">
        <v>38</v>
      </c>
      <c r="B39" s="67">
        <v>1</v>
      </c>
      <c r="C39" s="67">
        <v>36</v>
      </c>
      <c r="D39" s="68">
        <v>2322.4892269144666</v>
      </c>
      <c r="E39" s="68">
        <v>93.314070458687368</v>
      </c>
      <c r="F39" s="68">
        <v>64.700529658858883</v>
      </c>
      <c r="G39" s="68">
        <v>332.64095227764835</v>
      </c>
      <c r="H39" s="68">
        <v>788.88013414813179</v>
      </c>
      <c r="I39" s="68">
        <v>1487.3707474162857</v>
      </c>
      <c r="J39" s="68">
        <v>14.585068653973609</v>
      </c>
      <c r="K39" s="68">
        <v>3585.5017490210334</v>
      </c>
      <c r="L39" s="68">
        <v>228.40185183937001</v>
      </c>
      <c r="M39" s="68">
        <v>2581.0508075215789</v>
      </c>
      <c r="N39" s="69">
        <v>1.2595806618483782</v>
      </c>
      <c r="O39" s="69">
        <v>1.7018357757003104</v>
      </c>
      <c r="P39" s="68">
        <v>125.2750576351611</v>
      </c>
      <c r="Q39" s="68">
        <v>17.678567821418461</v>
      </c>
      <c r="R39" s="71">
        <v>16.023938188529904</v>
      </c>
    </row>
    <row r="40" spans="1:18" ht="15" customHeight="1" x14ac:dyDescent="0.15">
      <c r="A40" s="70">
        <v>39</v>
      </c>
      <c r="B40" s="67">
        <v>1</v>
      </c>
      <c r="C40" s="67">
        <v>39</v>
      </c>
      <c r="D40" s="68">
        <v>1799.182629288792</v>
      </c>
      <c r="E40" s="68">
        <v>70.531652752650061</v>
      </c>
      <c r="F40" s="68">
        <v>43.457419026812829</v>
      </c>
      <c r="G40" s="68">
        <v>225.70933807706211</v>
      </c>
      <c r="H40" s="68">
        <v>569.78387882095785</v>
      </c>
      <c r="I40" s="68">
        <v>1046.3216317841432</v>
      </c>
      <c r="J40" s="68">
        <v>11.735576582969287</v>
      </c>
      <c r="K40" s="68">
        <v>2642.6023435745092</v>
      </c>
      <c r="L40" s="68">
        <v>144.13818621335005</v>
      </c>
      <c r="M40" s="68">
        <v>2111.6945357142858</v>
      </c>
      <c r="N40" s="69">
        <v>0.95009463973798203</v>
      </c>
      <c r="O40" s="69">
        <v>1.0684608624453964</v>
      </c>
      <c r="P40" s="68">
        <v>76.087165470992161</v>
      </c>
      <c r="Q40" s="68">
        <v>12.363335137242425</v>
      </c>
      <c r="R40" s="71">
        <v>15.912883156012576</v>
      </c>
    </row>
    <row r="41" spans="1:18" ht="15" customHeight="1" x14ac:dyDescent="0.15">
      <c r="A41" s="70">
        <v>40</v>
      </c>
      <c r="B41" s="67">
        <v>1</v>
      </c>
      <c r="C41" s="67">
        <v>55</v>
      </c>
      <c r="D41" s="68">
        <v>1747.4861187451427</v>
      </c>
      <c r="E41" s="68">
        <v>80.482053881353977</v>
      </c>
      <c r="F41" s="68">
        <v>49.211666329454026</v>
      </c>
      <c r="G41" s="68">
        <v>197.85080774615852</v>
      </c>
      <c r="H41" s="68">
        <v>403.04205336194246</v>
      </c>
      <c r="I41" s="68">
        <v>1129.1335513983133</v>
      </c>
      <c r="J41" s="68">
        <v>9.8098821398726077</v>
      </c>
      <c r="K41" s="68">
        <v>2378.7800481442941</v>
      </c>
      <c r="L41" s="68">
        <v>290.38124120449061</v>
      </c>
      <c r="M41" s="68">
        <v>2408.0192479029529</v>
      </c>
      <c r="N41" s="69">
        <v>0.94315808312074634</v>
      </c>
      <c r="O41" s="69">
        <v>1.1928511165845248</v>
      </c>
      <c r="P41" s="68">
        <v>77.069755511137856</v>
      </c>
      <c r="Q41" s="68">
        <v>10.102710921372177</v>
      </c>
      <c r="R41" s="71">
        <v>10.595765651642164</v>
      </c>
    </row>
    <row r="42" spans="1:18" ht="15" customHeight="1" x14ac:dyDescent="0.15">
      <c r="A42" s="70">
        <v>41</v>
      </c>
      <c r="B42" s="67">
        <v>1</v>
      </c>
      <c r="C42" s="67">
        <v>39</v>
      </c>
      <c r="D42" s="68">
        <v>2468.4013050316616</v>
      </c>
      <c r="E42" s="68">
        <v>99.007607388457146</v>
      </c>
      <c r="F42" s="68">
        <v>52.847968095650963</v>
      </c>
      <c r="G42" s="68">
        <v>388.82208976676839</v>
      </c>
      <c r="H42" s="68">
        <v>633.00405615799707</v>
      </c>
      <c r="I42" s="68">
        <v>1493.753342001193</v>
      </c>
      <c r="J42" s="68">
        <v>14.691794122423746</v>
      </c>
      <c r="K42" s="68">
        <v>3218.2086735092967</v>
      </c>
      <c r="L42" s="68">
        <v>123.59361594487574</v>
      </c>
      <c r="M42" s="68">
        <v>2858.6011559319841</v>
      </c>
      <c r="N42" s="69">
        <v>1.3961543911348566</v>
      </c>
      <c r="O42" s="69">
        <v>1.3928322691737465</v>
      </c>
      <c r="P42" s="68">
        <v>125.3615676984207</v>
      </c>
      <c r="Q42" s="68">
        <v>16.35582768998497</v>
      </c>
      <c r="R42" s="71">
        <v>18.087085706499892</v>
      </c>
    </row>
    <row r="43" spans="1:18" ht="15" customHeight="1" x14ac:dyDescent="0.15">
      <c r="A43" s="70">
        <v>42</v>
      </c>
      <c r="B43" s="67">
        <v>1</v>
      </c>
      <c r="C43" s="67">
        <v>41</v>
      </c>
      <c r="D43" s="68">
        <v>2658.0812140845378</v>
      </c>
      <c r="E43" s="68">
        <v>124.20013243656616</v>
      </c>
      <c r="F43" s="68">
        <v>67.209937046689902</v>
      </c>
      <c r="G43" s="68">
        <v>313.3239307208982</v>
      </c>
      <c r="H43" s="68">
        <v>628.68758308983274</v>
      </c>
      <c r="I43" s="68">
        <v>1725.0450780357094</v>
      </c>
      <c r="J43" s="68">
        <v>18.626209177981064</v>
      </c>
      <c r="K43" s="68">
        <v>3938.7152216940258</v>
      </c>
      <c r="L43" s="68">
        <v>162.63025340683927</v>
      </c>
      <c r="M43" s="68">
        <v>2474.1328080444923</v>
      </c>
      <c r="N43" s="69">
        <v>1.4274498345127</v>
      </c>
      <c r="O43" s="69">
        <v>2.0442319534413467</v>
      </c>
      <c r="P43" s="68">
        <v>134.35826045578713</v>
      </c>
      <c r="Q43" s="68">
        <v>19.664518937894144</v>
      </c>
      <c r="R43" s="71">
        <v>19.789283936837677</v>
      </c>
    </row>
    <row r="44" spans="1:18" ht="15" customHeight="1" x14ac:dyDescent="0.15">
      <c r="A44" s="70">
        <v>43</v>
      </c>
      <c r="B44" s="67">
        <v>1</v>
      </c>
      <c r="C44" s="67">
        <v>58</v>
      </c>
      <c r="D44" s="68">
        <v>2022.8012531459681</v>
      </c>
      <c r="E44" s="68">
        <v>81.853792270969961</v>
      </c>
      <c r="F44" s="68">
        <v>49.988559535499725</v>
      </c>
      <c r="G44" s="68">
        <v>229.69841506479412</v>
      </c>
      <c r="H44" s="68">
        <v>629.5323277153035</v>
      </c>
      <c r="I44" s="68">
        <v>1310.1743443939024</v>
      </c>
      <c r="J44" s="68">
        <v>11.249491470122678</v>
      </c>
      <c r="K44" s="68">
        <v>2990.1344571397508</v>
      </c>
      <c r="L44" s="68">
        <v>302.25157853779581</v>
      </c>
      <c r="M44" s="68">
        <v>2526.0126763607427</v>
      </c>
      <c r="N44" s="69">
        <v>0.96353301405446745</v>
      </c>
      <c r="O44" s="69">
        <v>1.5867296794235857</v>
      </c>
      <c r="P44" s="68">
        <v>93.818371312747132</v>
      </c>
      <c r="Q44" s="68">
        <v>12.912511218049319</v>
      </c>
      <c r="R44" s="71">
        <v>12.094162095783462</v>
      </c>
    </row>
    <row r="45" spans="1:18" ht="15" customHeight="1" x14ac:dyDescent="0.15">
      <c r="A45" s="70">
        <v>44</v>
      </c>
      <c r="B45" s="67">
        <v>1</v>
      </c>
      <c r="C45" s="67">
        <v>47</v>
      </c>
      <c r="D45" s="68">
        <v>2516.4720605610632</v>
      </c>
      <c r="E45" s="68">
        <v>96.980055964833838</v>
      </c>
      <c r="F45" s="68">
        <v>67.747871134878991</v>
      </c>
      <c r="G45" s="68">
        <v>364.97942757091101</v>
      </c>
      <c r="H45" s="68">
        <v>651.46415041252726</v>
      </c>
      <c r="I45" s="68">
        <v>1440.2970782860625</v>
      </c>
      <c r="J45" s="68">
        <v>14.405640997642248</v>
      </c>
      <c r="K45" s="68">
        <v>3898.7077419581415</v>
      </c>
      <c r="L45" s="68">
        <v>167.09730080894002</v>
      </c>
      <c r="M45" s="68">
        <v>2682.7249766205359</v>
      </c>
      <c r="N45" s="69">
        <v>1.2863893657096859</v>
      </c>
      <c r="O45" s="69">
        <v>1.4961813461766145</v>
      </c>
      <c r="P45" s="68">
        <v>149.16273237510109</v>
      </c>
      <c r="Q45" s="68">
        <v>21.015576762181393</v>
      </c>
      <c r="R45" s="71">
        <v>14.929760086292257</v>
      </c>
    </row>
    <row r="46" spans="1:18" ht="15" customHeight="1" x14ac:dyDescent="0.15">
      <c r="A46" s="70">
        <v>45</v>
      </c>
      <c r="B46" s="67">
        <v>1</v>
      </c>
      <c r="C46" s="67">
        <v>58</v>
      </c>
      <c r="D46" s="68">
        <v>2109.1717352999335</v>
      </c>
      <c r="E46" s="68">
        <v>107.73891295106911</v>
      </c>
      <c r="F46" s="68">
        <v>59.772296086371988</v>
      </c>
      <c r="G46" s="68">
        <v>276.17592175508122</v>
      </c>
      <c r="H46" s="68">
        <v>711.25742035758208</v>
      </c>
      <c r="I46" s="68">
        <v>1614.1437189961377</v>
      </c>
      <c r="J46" s="68">
        <v>14.575127954669821</v>
      </c>
      <c r="K46" s="68">
        <v>3685.0524000059554</v>
      </c>
      <c r="L46" s="68">
        <v>231.79713757914288</v>
      </c>
      <c r="M46" s="68">
        <v>3600.082097258482</v>
      </c>
      <c r="N46" s="69">
        <v>1.1598257710375037</v>
      </c>
      <c r="O46" s="69">
        <v>1.7676529622751607</v>
      </c>
      <c r="P46" s="68">
        <v>164.79990269037535</v>
      </c>
      <c r="Q46" s="68">
        <v>18.356125371905712</v>
      </c>
      <c r="R46" s="71">
        <v>15.16461531765283</v>
      </c>
    </row>
    <row r="47" spans="1:18" ht="15" customHeight="1" x14ac:dyDescent="0.15">
      <c r="A47" s="70">
        <v>46</v>
      </c>
      <c r="B47" s="67">
        <v>1</v>
      </c>
      <c r="C47" s="67">
        <v>54</v>
      </c>
      <c r="D47" s="68">
        <v>2482.1030164213603</v>
      </c>
      <c r="E47" s="68">
        <v>96.955636032713429</v>
      </c>
      <c r="F47" s="68">
        <v>58.373688157687226</v>
      </c>
      <c r="G47" s="68">
        <v>316.9273679470453</v>
      </c>
      <c r="H47" s="68">
        <v>745.22858248428417</v>
      </c>
      <c r="I47" s="68">
        <v>1585.6551109868471</v>
      </c>
      <c r="J47" s="68">
        <v>12.327669073924392</v>
      </c>
      <c r="K47" s="68">
        <v>3627.6311934579821</v>
      </c>
      <c r="L47" s="68">
        <v>184.75936973466426</v>
      </c>
      <c r="M47" s="68">
        <v>2911.0696543891522</v>
      </c>
      <c r="N47" s="69">
        <v>1.3707897005363712</v>
      </c>
      <c r="O47" s="69">
        <v>1.9152429855076609</v>
      </c>
      <c r="P47" s="68">
        <v>133.59410396483821</v>
      </c>
      <c r="Q47" s="68">
        <v>15.459116180714963</v>
      </c>
      <c r="R47" s="71">
        <v>13.613833881043805</v>
      </c>
    </row>
    <row r="48" spans="1:18" ht="15" customHeight="1" x14ac:dyDescent="0.15">
      <c r="A48" s="70">
        <v>47</v>
      </c>
      <c r="B48" s="67">
        <v>1</v>
      </c>
      <c r="C48" s="67">
        <v>45</v>
      </c>
      <c r="D48" s="68">
        <v>2531.3216792629328</v>
      </c>
      <c r="E48" s="68">
        <v>93.684469490075557</v>
      </c>
      <c r="F48" s="68">
        <v>58.803053504751695</v>
      </c>
      <c r="G48" s="68">
        <v>363.73494607105647</v>
      </c>
      <c r="H48" s="68">
        <v>597.70399012348537</v>
      </c>
      <c r="I48" s="68">
        <v>1448.6744985178084</v>
      </c>
      <c r="J48" s="68">
        <v>14.135185822545035</v>
      </c>
      <c r="K48" s="68">
        <v>3304.8732610390375</v>
      </c>
      <c r="L48" s="68">
        <v>782.38716872098576</v>
      </c>
      <c r="M48" s="68">
        <v>1990.6656993005504</v>
      </c>
      <c r="N48" s="69">
        <v>1.2451441774764926</v>
      </c>
      <c r="O48" s="69">
        <v>1.6117739399215927</v>
      </c>
      <c r="P48" s="68">
        <v>108.47843270495535</v>
      </c>
      <c r="Q48" s="68">
        <v>18.314530086346142</v>
      </c>
      <c r="R48" s="71">
        <v>15.687032060145681</v>
      </c>
    </row>
    <row r="49" spans="1:18" ht="15" customHeight="1" x14ac:dyDescent="0.15">
      <c r="A49" s="70">
        <v>48</v>
      </c>
      <c r="B49" s="67">
        <v>1</v>
      </c>
      <c r="C49" s="67">
        <v>46</v>
      </c>
      <c r="D49" s="68">
        <v>2326.4806376658444</v>
      </c>
      <c r="E49" s="68">
        <v>87.462646377191803</v>
      </c>
      <c r="F49" s="68">
        <v>44.582386479764743</v>
      </c>
      <c r="G49" s="68">
        <v>276.79256583809183</v>
      </c>
      <c r="H49" s="68">
        <v>446.9186484572582</v>
      </c>
      <c r="I49" s="68">
        <v>1287.9796558531211</v>
      </c>
      <c r="J49" s="68">
        <v>11.905897541845857</v>
      </c>
      <c r="K49" s="68">
        <v>2829.7733313516842</v>
      </c>
      <c r="L49" s="68">
        <v>152.74654152184286</v>
      </c>
      <c r="M49" s="68">
        <v>1241.4174963990306</v>
      </c>
      <c r="N49" s="69">
        <v>1.0491641450972959</v>
      </c>
      <c r="O49" s="69">
        <v>1.3481143961328537</v>
      </c>
      <c r="P49" s="68">
        <v>84.063927688364288</v>
      </c>
      <c r="Q49" s="68">
        <v>13.271206724633819</v>
      </c>
      <c r="R49" s="71">
        <v>15.184216295239942</v>
      </c>
    </row>
    <row r="50" spans="1:18" ht="15" customHeight="1" x14ac:dyDescent="0.15">
      <c r="A50" s="70">
        <v>49</v>
      </c>
      <c r="B50" s="67">
        <v>1</v>
      </c>
      <c r="C50" s="67">
        <v>52</v>
      </c>
      <c r="D50" s="68">
        <v>2202.5466505783925</v>
      </c>
      <c r="E50" s="68">
        <v>94.115368839773311</v>
      </c>
      <c r="F50" s="68">
        <v>49.165324746893255</v>
      </c>
      <c r="G50" s="68">
        <v>261.31535825184994</v>
      </c>
      <c r="H50" s="68">
        <v>489.08925990310854</v>
      </c>
      <c r="I50" s="68">
        <v>1351.6536786064448</v>
      </c>
      <c r="J50" s="68">
        <v>12.926581107792426</v>
      </c>
      <c r="K50" s="68">
        <v>3013.4081071782703</v>
      </c>
      <c r="L50" s="68">
        <v>1313.3975804381662</v>
      </c>
      <c r="M50" s="68">
        <v>2803.0989534289415</v>
      </c>
      <c r="N50" s="69">
        <v>1.0828493091885605</v>
      </c>
      <c r="O50" s="69">
        <v>1.6745921033160531</v>
      </c>
      <c r="P50" s="68">
        <v>106.5879173501975</v>
      </c>
      <c r="Q50" s="68">
        <v>12.571980056665712</v>
      </c>
      <c r="R50" s="71">
        <v>12.701102366400054</v>
      </c>
    </row>
    <row r="51" spans="1:18" ht="15" customHeight="1" x14ac:dyDescent="0.15">
      <c r="A51" s="70">
        <v>50</v>
      </c>
      <c r="B51" s="67">
        <v>1</v>
      </c>
      <c r="C51" s="67">
        <v>37</v>
      </c>
      <c r="D51" s="68">
        <v>2322.2598617639587</v>
      </c>
      <c r="E51" s="68">
        <v>81.998355145528151</v>
      </c>
      <c r="F51" s="68">
        <v>65.790724214302159</v>
      </c>
      <c r="G51" s="68">
        <v>344.86205072606924</v>
      </c>
      <c r="H51" s="68">
        <v>622.34019509419943</v>
      </c>
      <c r="I51" s="68">
        <v>1288.7568615368252</v>
      </c>
      <c r="J51" s="68">
        <v>10.374721401612787</v>
      </c>
      <c r="K51" s="68">
        <v>2948.6303977771386</v>
      </c>
      <c r="L51" s="68">
        <v>247.05305608090001</v>
      </c>
      <c r="M51" s="68">
        <v>1608.341142961686</v>
      </c>
      <c r="N51" s="69">
        <v>1.1306374144340643</v>
      </c>
      <c r="O51" s="69">
        <v>1.4880805108095891</v>
      </c>
      <c r="P51" s="68">
        <v>117.88882500659111</v>
      </c>
      <c r="Q51" s="68">
        <v>12.838741007365963</v>
      </c>
      <c r="R51" s="71">
        <v>11.515493167750893</v>
      </c>
    </row>
    <row r="52" spans="1:18" ht="15" customHeight="1" x14ac:dyDescent="0.15">
      <c r="A52" s="70">
        <v>51</v>
      </c>
      <c r="B52" s="67">
        <v>1</v>
      </c>
      <c r="C52" s="67">
        <v>51</v>
      </c>
      <c r="D52" s="68">
        <v>2626.9599572177262</v>
      </c>
      <c r="E52" s="68">
        <v>103.91642101999014</v>
      </c>
      <c r="F52" s="68">
        <v>61.843759015297849</v>
      </c>
      <c r="G52" s="68">
        <v>349.56614044626741</v>
      </c>
      <c r="H52" s="68">
        <v>685.44196364825518</v>
      </c>
      <c r="I52" s="68">
        <v>1562.9897485942536</v>
      </c>
      <c r="J52" s="68">
        <v>14.878092069834754</v>
      </c>
      <c r="K52" s="68">
        <v>3993.7211013947576</v>
      </c>
      <c r="L52" s="68">
        <v>410.70636969742827</v>
      </c>
      <c r="M52" s="68">
        <v>4635.4723342350335</v>
      </c>
      <c r="N52" s="69">
        <v>1.5164764407632745</v>
      </c>
      <c r="O52" s="69">
        <v>1.8215413605695676</v>
      </c>
      <c r="P52" s="68">
        <v>212.81703520639394</v>
      </c>
      <c r="Q52" s="68">
        <v>19.937896565828531</v>
      </c>
      <c r="R52" s="71">
        <v>15.859527480402873</v>
      </c>
    </row>
    <row r="53" spans="1:18" ht="15" customHeight="1" x14ac:dyDescent="0.15">
      <c r="A53" s="70">
        <v>52</v>
      </c>
      <c r="B53" s="67">
        <v>1</v>
      </c>
      <c r="C53" s="67">
        <v>50</v>
      </c>
      <c r="D53" s="68">
        <v>2349.0286355928583</v>
      </c>
      <c r="E53" s="68">
        <v>87.191800115103248</v>
      </c>
      <c r="F53" s="68">
        <v>54.327703787334549</v>
      </c>
      <c r="G53" s="68">
        <v>370.60491408018271</v>
      </c>
      <c r="H53" s="68">
        <v>633.68574413864258</v>
      </c>
      <c r="I53" s="68">
        <v>1409.6174416506271</v>
      </c>
      <c r="J53" s="68">
        <v>11.958882692883035</v>
      </c>
      <c r="K53" s="68">
        <v>2970.6958347928403</v>
      </c>
      <c r="L53" s="68">
        <v>209.29279845091497</v>
      </c>
      <c r="M53" s="68">
        <v>1977.5253320681149</v>
      </c>
      <c r="N53" s="69">
        <v>1.3170387675101105</v>
      </c>
      <c r="O53" s="69">
        <v>1.4289162984540322</v>
      </c>
      <c r="P53" s="68">
        <v>120.45353272744576</v>
      </c>
      <c r="Q53" s="68">
        <v>14.675885665470423</v>
      </c>
      <c r="R53" s="71">
        <v>13.570298595947802</v>
      </c>
    </row>
    <row r="54" spans="1:18" ht="15" customHeight="1" x14ac:dyDescent="0.15">
      <c r="A54" s="70">
        <v>53</v>
      </c>
      <c r="B54" s="67">
        <v>1</v>
      </c>
      <c r="C54" s="67">
        <v>55</v>
      </c>
      <c r="D54" s="68">
        <v>2727.8336711896432</v>
      </c>
      <c r="E54" s="68">
        <v>118.90738618619523</v>
      </c>
      <c r="F54" s="68">
        <v>64.485998768846471</v>
      </c>
      <c r="G54" s="68">
        <v>292.7431626285848</v>
      </c>
      <c r="H54" s="68">
        <v>1046.9103009485718</v>
      </c>
      <c r="I54" s="68">
        <v>1865.7066583723699</v>
      </c>
      <c r="J54" s="68">
        <v>15.336951453195468</v>
      </c>
      <c r="K54" s="68">
        <v>4022.4633015238496</v>
      </c>
      <c r="L54" s="68">
        <v>383.98290346211678</v>
      </c>
      <c r="M54" s="68">
        <v>3516.2761045222564</v>
      </c>
      <c r="N54" s="69">
        <v>1.4481489271423713</v>
      </c>
      <c r="O54" s="69">
        <v>1.9691584522907315</v>
      </c>
      <c r="P54" s="68">
        <v>153.48287667718321</v>
      </c>
      <c r="Q54" s="68">
        <v>16.614659094773931</v>
      </c>
      <c r="R54" s="71">
        <v>25.228581391348879</v>
      </c>
    </row>
    <row r="55" spans="1:18" ht="15" customHeight="1" x14ac:dyDescent="0.15">
      <c r="A55" s="70">
        <v>54</v>
      </c>
      <c r="B55" s="67">
        <v>1</v>
      </c>
      <c r="C55" s="67">
        <v>41</v>
      </c>
      <c r="D55" s="68">
        <v>2561.7853340256875</v>
      </c>
      <c r="E55" s="68">
        <v>101.90158344970065</v>
      </c>
      <c r="F55" s="68">
        <v>64.485804227054714</v>
      </c>
      <c r="G55" s="68">
        <v>373.176589731192</v>
      </c>
      <c r="H55" s="68">
        <v>866.1348772053974</v>
      </c>
      <c r="I55" s="68">
        <v>1712.4925869501603</v>
      </c>
      <c r="J55" s="68">
        <v>14.284744562885034</v>
      </c>
      <c r="K55" s="68">
        <v>3603.368305551076</v>
      </c>
      <c r="L55" s="68">
        <v>306.84919532208357</v>
      </c>
      <c r="M55" s="68">
        <v>2646.1711126076902</v>
      </c>
      <c r="N55" s="69">
        <v>1.3846999348961748</v>
      </c>
      <c r="O55" s="69">
        <v>2.0238354384860284</v>
      </c>
      <c r="P55" s="68">
        <v>139.65718853914032</v>
      </c>
      <c r="Q55" s="68">
        <v>17.030762423890501</v>
      </c>
      <c r="R55" s="71">
        <v>12.178546726968062</v>
      </c>
    </row>
    <row r="56" spans="1:18" ht="15" customHeight="1" x14ac:dyDescent="0.15">
      <c r="A56" s="70">
        <v>55</v>
      </c>
      <c r="B56" s="67">
        <v>1</v>
      </c>
      <c r="C56" s="67">
        <v>48</v>
      </c>
      <c r="D56" s="68">
        <v>2965.0284645360507</v>
      </c>
      <c r="E56" s="68">
        <v>108.73804762919009</v>
      </c>
      <c r="F56" s="68">
        <v>65.927513571267681</v>
      </c>
      <c r="G56" s="68">
        <v>429.97278219141469</v>
      </c>
      <c r="H56" s="68">
        <v>882.48154307282334</v>
      </c>
      <c r="I56" s="68">
        <v>1752.3347398832643</v>
      </c>
      <c r="J56" s="68">
        <v>18.743926598310534</v>
      </c>
      <c r="K56" s="68">
        <v>3978.2960521790105</v>
      </c>
      <c r="L56" s="68">
        <v>2400.8035906481819</v>
      </c>
      <c r="M56" s="68">
        <v>3627.6560569608259</v>
      </c>
      <c r="N56" s="69">
        <v>1.5439313612616352</v>
      </c>
      <c r="O56" s="69">
        <v>2.313136470568264</v>
      </c>
      <c r="P56" s="68">
        <v>165.38666541300645</v>
      </c>
      <c r="Q56" s="68">
        <v>19.572652936588753</v>
      </c>
      <c r="R56" s="71">
        <v>18.099230720973434</v>
      </c>
    </row>
    <row r="57" spans="1:18" ht="15" customHeight="1" x14ac:dyDescent="0.15">
      <c r="A57" s="70">
        <v>56</v>
      </c>
      <c r="B57" s="67">
        <v>1</v>
      </c>
      <c r="C57" s="67">
        <v>49</v>
      </c>
      <c r="D57" s="68">
        <v>2670.7682910745048</v>
      </c>
      <c r="E57" s="68">
        <v>99.825326435295878</v>
      </c>
      <c r="F57" s="68">
        <v>61.678061274331647</v>
      </c>
      <c r="G57" s="68">
        <v>417.6231150282739</v>
      </c>
      <c r="H57" s="68">
        <v>771.15127376555733</v>
      </c>
      <c r="I57" s="68">
        <v>1629.3337350853485</v>
      </c>
      <c r="J57" s="68">
        <v>13.240134802562963</v>
      </c>
      <c r="K57" s="68">
        <v>3389.5918774878764</v>
      </c>
      <c r="L57" s="68">
        <v>262.83506010442932</v>
      </c>
      <c r="M57" s="68">
        <v>2759.7670036130899</v>
      </c>
      <c r="N57" s="69">
        <v>1.4181778920838395</v>
      </c>
      <c r="O57" s="69">
        <v>1.6209494460239289</v>
      </c>
      <c r="P57" s="68">
        <v>138.24104698006855</v>
      </c>
      <c r="Q57" s="68">
        <v>16.379775027941037</v>
      </c>
      <c r="R57" s="71">
        <v>14.292855556793732</v>
      </c>
    </row>
    <row r="58" spans="1:18" ht="15" customHeight="1" x14ac:dyDescent="0.15">
      <c r="A58" s="70">
        <v>57</v>
      </c>
      <c r="B58" s="67">
        <v>1</v>
      </c>
      <c r="C58" s="67">
        <v>47</v>
      </c>
      <c r="D58" s="68">
        <v>2135.0622933273112</v>
      </c>
      <c r="E58" s="68">
        <v>70.874394637335399</v>
      </c>
      <c r="F58" s="68">
        <v>50.380691188379892</v>
      </c>
      <c r="G58" s="68">
        <v>321.75653500314604</v>
      </c>
      <c r="H58" s="68">
        <v>588.87806635704396</v>
      </c>
      <c r="I58" s="68">
        <v>1165.7083863032087</v>
      </c>
      <c r="J58" s="68">
        <v>9.799143335724926</v>
      </c>
      <c r="K58" s="68">
        <v>2788.377106172632</v>
      </c>
      <c r="L58" s="68">
        <v>122.39151665288568</v>
      </c>
      <c r="M58" s="68">
        <v>3045.388161005199</v>
      </c>
      <c r="N58" s="69">
        <v>1.0515347092465139</v>
      </c>
      <c r="O58" s="69">
        <v>1.3390274586861932</v>
      </c>
      <c r="P58" s="68">
        <v>120.21260494272823</v>
      </c>
      <c r="Q58" s="68">
        <v>14.74393784369421</v>
      </c>
      <c r="R58" s="71">
        <v>12.226103836296748</v>
      </c>
    </row>
    <row r="59" spans="1:18" ht="15" customHeight="1" x14ac:dyDescent="0.15">
      <c r="A59" s="70">
        <v>58</v>
      </c>
      <c r="B59" s="67">
        <v>1</v>
      </c>
      <c r="C59" s="67">
        <v>55</v>
      </c>
      <c r="D59" s="68">
        <v>1944.4953896551044</v>
      </c>
      <c r="E59" s="68">
        <v>81.304904754045438</v>
      </c>
      <c r="F59" s="68">
        <v>53.986645513128543</v>
      </c>
      <c r="G59" s="68">
        <v>270.74787322904484</v>
      </c>
      <c r="H59" s="68">
        <v>512.00809466866201</v>
      </c>
      <c r="I59" s="68">
        <v>1281.2248936218855</v>
      </c>
      <c r="J59" s="68">
        <v>12.193325045100964</v>
      </c>
      <c r="K59" s="68">
        <v>2634.7743025870222</v>
      </c>
      <c r="L59" s="68">
        <v>715.11865854031214</v>
      </c>
      <c r="M59" s="68">
        <v>1739.1362717556033</v>
      </c>
      <c r="N59" s="69">
        <v>1.1531766807028572</v>
      </c>
      <c r="O59" s="69">
        <v>1.3604398238264965</v>
      </c>
      <c r="P59" s="68">
        <v>89.930806796631074</v>
      </c>
      <c r="Q59" s="68">
        <v>11.812029060915998</v>
      </c>
      <c r="R59" s="71">
        <v>13.138382445803749</v>
      </c>
    </row>
    <row r="60" spans="1:18" ht="15" customHeight="1" x14ac:dyDescent="0.15">
      <c r="A60" s="70">
        <v>59</v>
      </c>
      <c r="B60" s="67">
        <v>1</v>
      </c>
      <c r="C60" s="67">
        <v>41</v>
      </c>
      <c r="D60" s="68">
        <v>2205.332057562106</v>
      </c>
      <c r="E60" s="68">
        <v>99.929436720520172</v>
      </c>
      <c r="F60" s="68">
        <v>62.034299750565431</v>
      </c>
      <c r="G60" s="68">
        <v>304.32225752588727</v>
      </c>
      <c r="H60" s="68">
        <v>915.1420544623428</v>
      </c>
      <c r="I60" s="68">
        <v>1575.8422831165299</v>
      </c>
      <c r="J60" s="68">
        <v>15.615848782793462</v>
      </c>
      <c r="K60" s="68">
        <v>3702.6220932914653</v>
      </c>
      <c r="L60" s="68">
        <v>221.16345885089433</v>
      </c>
      <c r="M60" s="68">
        <v>4455.242392181658</v>
      </c>
      <c r="N60" s="69">
        <v>1.498091500442003</v>
      </c>
      <c r="O60" s="69">
        <v>1.8235979345342213</v>
      </c>
      <c r="P60" s="68">
        <v>165.98174390637291</v>
      </c>
      <c r="Q60" s="68">
        <v>17.7788542097346</v>
      </c>
      <c r="R60" s="71">
        <v>17.851107152121568</v>
      </c>
    </row>
    <row r="61" spans="1:18" ht="15" customHeight="1" x14ac:dyDescent="0.15">
      <c r="A61" s="70">
        <v>60</v>
      </c>
      <c r="B61" s="67">
        <v>1</v>
      </c>
      <c r="C61" s="67">
        <v>41</v>
      </c>
      <c r="D61" s="68">
        <v>2555.8610703629756</v>
      </c>
      <c r="E61" s="68">
        <v>106.1257950799807</v>
      </c>
      <c r="F61" s="68">
        <v>78.028052419004979</v>
      </c>
      <c r="G61" s="68">
        <v>311.19297513755453</v>
      </c>
      <c r="H61" s="68">
        <v>888.25091287718601</v>
      </c>
      <c r="I61" s="68">
        <v>1602.6010152463246</v>
      </c>
      <c r="J61" s="68">
        <v>14.549811654763356</v>
      </c>
      <c r="K61" s="68">
        <v>3959.9156118996716</v>
      </c>
      <c r="L61" s="68">
        <v>1070.4144919867833</v>
      </c>
      <c r="M61" s="68">
        <v>2785.9171106434887</v>
      </c>
      <c r="N61" s="69">
        <v>1.4559700971445781</v>
      </c>
      <c r="O61" s="69">
        <v>2.294324922964496</v>
      </c>
      <c r="P61" s="68">
        <v>160.56151692499608</v>
      </c>
      <c r="Q61" s="68">
        <v>18.876581621947963</v>
      </c>
      <c r="R61" s="71">
        <v>15.903740167058567</v>
      </c>
    </row>
    <row r="62" spans="1:18" ht="15" customHeight="1" x14ac:dyDescent="0.15">
      <c r="A62" s="70">
        <v>61</v>
      </c>
      <c r="B62" s="67">
        <v>1</v>
      </c>
      <c r="C62" s="67">
        <v>36</v>
      </c>
      <c r="D62" s="68">
        <v>2457.0517155862021</v>
      </c>
      <c r="E62" s="68">
        <v>107.09573085461152</v>
      </c>
      <c r="F62" s="68">
        <v>77.249138478951963</v>
      </c>
      <c r="G62" s="68">
        <v>306.95168254178964</v>
      </c>
      <c r="H62" s="68">
        <v>939.28885664758707</v>
      </c>
      <c r="I62" s="68">
        <v>1718.9071797901811</v>
      </c>
      <c r="J62" s="68">
        <v>14.156598652968247</v>
      </c>
      <c r="K62" s="68">
        <v>4259.9306855956529</v>
      </c>
      <c r="L62" s="68">
        <v>411.70950049332686</v>
      </c>
      <c r="M62" s="68">
        <v>4489.7891834725369</v>
      </c>
      <c r="N62" s="69">
        <v>1.7355467583103927</v>
      </c>
      <c r="O62" s="69">
        <v>2.2137333218310498</v>
      </c>
      <c r="P62" s="68">
        <v>190.2435978378164</v>
      </c>
      <c r="Q62" s="68">
        <v>19.855260284564359</v>
      </c>
      <c r="R62" s="71">
        <v>15.042411205103708</v>
      </c>
    </row>
    <row r="63" spans="1:18" ht="15" customHeight="1" x14ac:dyDescent="0.15">
      <c r="A63" s="70">
        <v>62</v>
      </c>
      <c r="B63" s="67">
        <v>1</v>
      </c>
      <c r="C63" s="67">
        <v>40</v>
      </c>
      <c r="D63" s="68">
        <v>2882.2590461232285</v>
      </c>
      <c r="E63" s="68">
        <v>112.9143470505917</v>
      </c>
      <c r="F63" s="68">
        <v>64.817324936814003</v>
      </c>
      <c r="G63" s="68">
        <v>344.10345755123609</v>
      </c>
      <c r="H63" s="68">
        <v>825.49815494827021</v>
      </c>
      <c r="I63" s="68">
        <v>1769.3456789656825</v>
      </c>
      <c r="J63" s="68">
        <v>13.889728125543499</v>
      </c>
      <c r="K63" s="68">
        <v>3540.7073880423877</v>
      </c>
      <c r="L63" s="68">
        <v>383.93045604437827</v>
      </c>
      <c r="M63" s="68">
        <v>2532.9790145036791</v>
      </c>
      <c r="N63" s="69">
        <v>1.4107304959206355</v>
      </c>
      <c r="O63" s="69">
        <v>1.9451748474641712</v>
      </c>
      <c r="P63" s="68">
        <v>125.72149618188857</v>
      </c>
      <c r="Q63" s="68">
        <v>14.101991192764178</v>
      </c>
      <c r="R63" s="71">
        <v>13.88928587118107</v>
      </c>
    </row>
    <row r="64" spans="1:18" ht="15" customHeight="1" x14ac:dyDescent="0.15">
      <c r="A64" s="70">
        <v>63</v>
      </c>
      <c r="B64" s="67">
        <v>1</v>
      </c>
      <c r="C64" s="67">
        <v>54</v>
      </c>
      <c r="D64" s="68">
        <v>2376.680543524868</v>
      </c>
      <c r="E64" s="68">
        <v>90.229122690141665</v>
      </c>
      <c r="F64" s="68">
        <v>55.723587114378212</v>
      </c>
      <c r="G64" s="68">
        <v>371.76590244150293</v>
      </c>
      <c r="H64" s="68">
        <v>520.46876784202379</v>
      </c>
      <c r="I64" s="68">
        <v>1401.5970262434791</v>
      </c>
      <c r="J64" s="68">
        <v>11.88632821120525</v>
      </c>
      <c r="K64" s="68">
        <v>3182.4304131947515</v>
      </c>
      <c r="L64" s="68">
        <v>395.79620920531426</v>
      </c>
      <c r="M64" s="68">
        <v>2744.8206653511343</v>
      </c>
      <c r="N64" s="69">
        <v>1.3563292340170785</v>
      </c>
      <c r="O64" s="69">
        <v>1.4047137258586395</v>
      </c>
      <c r="P64" s="68">
        <v>124.65407766070109</v>
      </c>
      <c r="Q64" s="68">
        <v>16.385624751221997</v>
      </c>
      <c r="R64" s="71">
        <v>12.499965403200852</v>
      </c>
    </row>
    <row r="65" spans="1:18" ht="15" customHeight="1" x14ac:dyDescent="0.15">
      <c r="A65" s="70">
        <v>64</v>
      </c>
      <c r="B65" s="67">
        <v>1</v>
      </c>
      <c r="C65" s="67">
        <v>46</v>
      </c>
      <c r="D65" s="68">
        <v>2446.4500818730739</v>
      </c>
      <c r="E65" s="68">
        <v>90.799744433081258</v>
      </c>
      <c r="F65" s="68">
        <v>64.630116693810507</v>
      </c>
      <c r="G65" s="68">
        <v>358.11434307757685</v>
      </c>
      <c r="H65" s="68">
        <v>502.91671473499525</v>
      </c>
      <c r="I65" s="68">
        <v>1371.0304067605155</v>
      </c>
      <c r="J65" s="68">
        <v>10.031432630560891</v>
      </c>
      <c r="K65" s="68">
        <v>2835.4472905470357</v>
      </c>
      <c r="L65" s="68">
        <v>352.49964064381112</v>
      </c>
      <c r="M65" s="68">
        <v>2025.7470494173542</v>
      </c>
      <c r="N65" s="69">
        <v>1.4774222251757567</v>
      </c>
      <c r="O65" s="69">
        <v>1.4678291325792003</v>
      </c>
      <c r="P65" s="68">
        <v>110.02530532520142</v>
      </c>
      <c r="Q65" s="68">
        <v>11.899659389033891</v>
      </c>
      <c r="R65" s="71">
        <v>10.927800501689813</v>
      </c>
    </row>
    <row r="66" spans="1:18" ht="15" customHeight="1" x14ac:dyDescent="0.15">
      <c r="A66" s="70">
        <v>65</v>
      </c>
      <c r="B66" s="67">
        <v>1</v>
      </c>
      <c r="C66" s="67">
        <v>34</v>
      </c>
      <c r="D66" s="68">
        <v>3050.9345952624603</v>
      </c>
      <c r="E66" s="68">
        <v>112.03161884114023</v>
      </c>
      <c r="F66" s="68">
        <v>67.984532061940868</v>
      </c>
      <c r="G66" s="68">
        <v>467.29020511522003</v>
      </c>
      <c r="H66" s="68">
        <v>686.38191198942343</v>
      </c>
      <c r="I66" s="68">
        <v>1739.4692269728996</v>
      </c>
      <c r="J66" s="68">
        <v>16.259576392636497</v>
      </c>
      <c r="K66" s="68">
        <v>3749.4371404695485</v>
      </c>
      <c r="L66" s="68">
        <v>280.74795491641856</v>
      </c>
      <c r="M66" s="68">
        <v>3143.3814750575912</v>
      </c>
      <c r="N66" s="69">
        <v>1.7827130894043606</v>
      </c>
      <c r="O66" s="69">
        <v>1.6718886656586673</v>
      </c>
      <c r="P66" s="68">
        <v>145.25475814346788</v>
      </c>
      <c r="Q66" s="68">
        <v>19.056955485415823</v>
      </c>
      <c r="R66" s="71">
        <v>17.686627826001811</v>
      </c>
    </row>
    <row r="67" spans="1:18" ht="15" customHeight="1" x14ac:dyDescent="0.15">
      <c r="A67" s="70">
        <v>66</v>
      </c>
      <c r="B67" s="67">
        <v>1</v>
      </c>
      <c r="C67" s="67">
        <v>33</v>
      </c>
      <c r="D67" s="68">
        <v>2451.6794353598561</v>
      </c>
      <c r="E67" s="68">
        <v>84.425543611775055</v>
      </c>
      <c r="F67" s="68">
        <v>48.201454645795287</v>
      </c>
      <c r="G67" s="68">
        <v>368.23477151332821</v>
      </c>
      <c r="H67" s="68">
        <v>616.26129503556956</v>
      </c>
      <c r="I67" s="68">
        <v>1366.5397122975496</v>
      </c>
      <c r="J67" s="68">
        <v>10.258073690509638</v>
      </c>
      <c r="K67" s="68">
        <v>2920.8735350152024</v>
      </c>
      <c r="L67" s="68">
        <v>145.87892963496643</v>
      </c>
      <c r="M67" s="68">
        <v>3816.0044926438718</v>
      </c>
      <c r="N67" s="69">
        <v>1.2144786518743997</v>
      </c>
      <c r="O67" s="69">
        <v>1.2711342090914322</v>
      </c>
      <c r="P67" s="68">
        <v>100.13884756985821</v>
      </c>
      <c r="Q67" s="68">
        <v>14.46106880021507</v>
      </c>
      <c r="R67" s="71">
        <v>13.449698308228943</v>
      </c>
    </row>
    <row r="68" spans="1:18" ht="15" customHeight="1" x14ac:dyDescent="0.15">
      <c r="A68" s="70">
        <v>67</v>
      </c>
      <c r="B68" s="67">
        <v>1</v>
      </c>
      <c r="C68" s="67">
        <v>38</v>
      </c>
      <c r="D68" s="68">
        <v>3175.2032773693904</v>
      </c>
      <c r="E68" s="68">
        <v>105.81904589036547</v>
      </c>
      <c r="F68" s="68">
        <v>60.254824598188243</v>
      </c>
      <c r="G68" s="68">
        <v>541.64876409044859</v>
      </c>
      <c r="H68" s="68">
        <v>644.40554588227644</v>
      </c>
      <c r="I68" s="68">
        <v>1646.9074718393144</v>
      </c>
      <c r="J68" s="68">
        <v>14.112490256178605</v>
      </c>
      <c r="K68" s="68">
        <v>3584.3074787328701</v>
      </c>
      <c r="L68" s="68">
        <v>300.12280478222999</v>
      </c>
      <c r="M68" s="68">
        <v>2506.4896197910602</v>
      </c>
      <c r="N68" s="69">
        <v>1.5676976859782819</v>
      </c>
      <c r="O68" s="69">
        <v>1.5287635679049461</v>
      </c>
      <c r="P68" s="68">
        <v>129.23084106308502</v>
      </c>
      <c r="Q68" s="68">
        <v>19.814315892833463</v>
      </c>
      <c r="R68" s="71">
        <v>16.296308925434804</v>
      </c>
    </row>
    <row r="69" spans="1:18" ht="15" customHeight="1" x14ac:dyDescent="0.15">
      <c r="A69" s="70">
        <v>68</v>
      </c>
      <c r="B69" s="67">
        <v>1</v>
      </c>
      <c r="C69" s="67">
        <v>41</v>
      </c>
      <c r="D69" s="68">
        <v>2446.2316349463026</v>
      </c>
      <c r="E69" s="68">
        <v>95.884716367302886</v>
      </c>
      <c r="F69" s="68">
        <v>62.448480333351533</v>
      </c>
      <c r="G69" s="68">
        <v>285.12828117633507</v>
      </c>
      <c r="H69" s="68">
        <v>607.06494653493735</v>
      </c>
      <c r="I69" s="68">
        <v>1392.2445113748854</v>
      </c>
      <c r="J69" s="68">
        <v>13.060221398984963</v>
      </c>
      <c r="K69" s="68">
        <v>3171.3368802949963</v>
      </c>
      <c r="L69" s="68">
        <v>753.06239803833921</v>
      </c>
      <c r="M69" s="68">
        <v>2971.972710392422</v>
      </c>
      <c r="N69" s="69">
        <v>1.3919271472061889</v>
      </c>
      <c r="O69" s="69">
        <v>1.7887334031373432</v>
      </c>
      <c r="P69" s="68">
        <v>141.08282555067788</v>
      </c>
      <c r="Q69" s="68">
        <v>12.743766683839283</v>
      </c>
      <c r="R69" s="71">
        <v>16.62837718395765</v>
      </c>
    </row>
    <row r="70" spans="1:18" ht="15" customHeight="1" x14ac:dyDescent="0.15">
      <c r="A70" s="70">
        <v>69</v>
      </c>
      <c r="B70" s="67">
        <v>1</v>
      </c>
      <c r="C70" s="67">
        <v>38</v>
      </c>
      <c r="D70" s="68">
        <v>3012.5789457055334</v>
      </c>
      <c r="E70" s="68">
        <v>109.92673916926037</v>
      </c>
      <c r="F70" s="68">
        <v>52.090185065861078</v>
      </c>
      <c r="G70" s="68">
        <v>400.73595728294788</v>
      </c>
      <c r="H70" s="68">
        <v>868.98785114035968</v>
      </c>
      <c r="I70" s="68">
        <v>1844.4972147949918</v>
      </c>
      <c r="J70" s="68">
        <v>16.906403648557138</v>
      </c>
      <c r="K70" s="68">
        <v>4087.6112282083086</v>
      </c>
      <c r="L70" s="68">
        <v>586.62556197290212</v>
      </c>
      <c r="M70" s="68">
        <v>4188.4221795253861</v>
      </c>
      <c r="N70" s="69">
        <v>1.5216040909598567</v>
      </c>
      <c r="O70" s="69">
        <v>1.7727594621351075</v>
      </c>
      <c r="P70" s="68">
        <v>165.99353735985321</v>
      </c>
      <c r="Q70" s="68">
        <v>19.89163317266561</v>
      </c>
      <c r="R70" s="71">
        <v>19.631111682927884</v>
      </c>
    </row>
    <row r="71" spans="1:18" ht="15" customHeight="1" x14ac:dyDescent="0.15">
      <c r="A71" s="70">
        <v>70</v>
      </c>
      <c r="B71" s="67">
        <v>1</v>
      </c>
      <c r="C71" s="67">
        <v>32</v>
      </c>
      <c r="D71" s="68">
        <v>2563.9996971477244</v>
      </c>
      <c r="E71" s="68">
        <v>100.71340126776791</v>
      </c>
      <c r="F71" s="68">
        <v>60.231254651161613</v>
      </c>
      <c r="G71" s="68">
        <v>315.34102327883346</v>
      </c>
      <c r="H71" s="68">
        <v>828.23126084540797</v>
      </c>
      <c r="I71" s="68">
        <v>1640.0768934085961</v>
      </c>
      <c r="J71" s="68">
        <v>12.813873013709534</v>
      </c>
      <c r="K71" s="68">
        <v>3097.8715775002815</v>
      </c>
      <c r="L71" s="68">
        <v>235.55432711459429</v>
      </c>
      <c r="M71" s="68">
        <v>2807.7672876954484</v>
      </c>
      <c r="N71" s="69">
        <v>1.4560850092368067</v>
      </c>
      <c r="O71" s="69">
        <v>1.6253401930852431</v>
      </c>
      <c r="P71" s="68">
        <v>98.878614786491084</v>
      </c>
      <c r="Q71" s="68">
        <v>13.145980310738681</v>
      </c>
      <c r="R71" s="71">
        <v>16.54115995772252</v>
      </c>
    </row>
    <row r="72" spans="1:18" ht="15" customHeight="1" x14ac:dyDescent="0.15">
      <c r="A72" s="70">
        <v>71</v>
      </c>
      <c r="B72" s="67">
        <v>1</v>
      </c>
      <c r="C72" s="67">
        <v>53</v>
      </c>
      <c r="D72" s="68">
        <v>2340.2238911264872</v>
      </c>
      <c r="E72" s="68">
        <v>84.860544149238578</v>
      </c>
      <c r="F72" s="68">
        <v>58.013377401198774</v>
      </c>
      <c r="G72" s="68">
        <v>283.86665825945994</v>
      </c>
      <c r="H72" s="68">
        <v>704.35014363849166</v>
      </c>
      <c r="I72" s="68">
        <v>1398.799170993248</v>
      </c>
      <c r="J72" s="68">
        <v>12.558330874577498</v>
      </c>
      <c r="K72" s="68">
        <v>3125.5894988967693</v>
      </c>
      <c r="L72" s="68">
        <v>215.28487962173568</v>
      </c>
      <c r="M72" s="68">
        <v>3387.6623777739228</v>
      </c>
      <c r="N72" s="69">
        <v>1.132298667717428</v>
      </c>
      <c r="O72" s="69">
        <v>1.572544889520086</v>
      </c>
      <c r="P72" s="68">
        <v>122.28776933168179</v>
      </c>
      <c r="Q72" s="68">
        <v>14.510308385440998</v>
      </c>
      <c r="R72" s="71">
        <v>14.819835197506075</v>
      </c>
    </row>
    <row r="73" spans="1:18" ht="15" customHeight="1" x14ac:dyDescent="0.15">
      <c r="A73" s="70">
        <v>72</v>
      </c>
      <c r="B73" s="67">
        <v>1</v>
      </c>
      <c r="C73" s="67">
        <v>50</v>
      </c>
      <c r="D73" s="68">
        <v>2804.9348077517275</v>
      </c>
      <c r="E73" s="68">
        <v>100.79993023756039</v>
      </c>
      <c r="F73" s="68">
        <v>68.298169423244005</v>
      </c>
      <c r="G73" s="68">
        <v>398.40703941043068</v>
      </c>
      <c r="H73" s="68">
        <v>654.39691452687123</v>
      </c>
      <c r="I73" s="68">
        <v>1571.7516363406953</v>
      </c>
      <c r="J73" s="68">
        <v>13.109207454966068</v>
      </c>
      <c r="K73" s="68">
        <v>3399.4300702707301</v>
      </c>
      <c r="L73" s="68">
        <v>469.41935714285717</v>
      </c>
      <c r="M73" s="68">
        <v>3636.138580252215</v>
      </c>
      <c r="N73" s="69">
        <v>1.4712214307091032</v>
      </c>
      <c r="O73" s="69">
        <v>1.6198838324511569</v>
      </c>
      <c r="P73" s="68">
        <v>133.95256405395179</v>
      </c>
      <c r="Q73" s="68">
        <v>15.750845719146357</v>
      </c>
      <c r="R73" s="71">
        <v>14.029632109318754</v>
      </c>
    </row>
    <row r="74" spans="1:18" ht="15" customHeight="1" x14ac:dyDescent="0.15">
      <c r="A74" s="70">
        <v>73</v>
      </c>
      <c r="B74" s="67">
        <v>1</v>
      </c>
      <c r="C74" s="67">
        <v>54</v>
      </c>
      <c r="D74" s="68">
        <v>1720.7606787795346</v>
      </c>
      <c r="E74" s="68">
        <v>66.355360640348451</v>
      </c>
      <c r="F74" s="68">
        <v>43.027225799498538</v>
      </c>
      <c r="G74" s="68">
        <v>257.35642012087163</v>
      </c>
      <c r="H74" s="68">
        <v>565.15943872897435</v>
      </c>
      <c r="I74" s="68">
        <v>1084.1295147713815</v>
      </c>
      <c r="J74" s="68">
        <v>9.0419285359158952</v>
      </c>
      <c r="K74" s="68">
        <v>2482.1733935813986</v>
      </c>
      <c r="L74" s="68">
        <v>196.15285813830005</v>
      </c>
      <c r="M74" s="68">
        <v>2229.554198476691</v>
      </c>
      <c r="N74" s="69">
        <v>1.0102858227200533</v>
      </c>
      <c r="O74" s="69">
        <v>1.1316671303419861</v>
      </c>
      <c r="P74" s="68">
        <v>79.634916031706425</v>
      </c>
      <c r="Q74" s="68">
        <v>10.938993996565603</v>
      </c>
      <c r="R74" s="71">
        <v>11.797726199021698</v>
      </c>
    </row>
    <row r="75" spans="1:18" ht="15" customHeight="1" x14ac:dyDescent="0.15">
      <c r="A75" s="70">
        <v>74</v>
      </c>
      <c r="B75" s="67">
        <v>1</v>
      </c>
      <c r="C75" s="67">
        <v>42</v>
      </c>
      <c r="D75" s="68">
        <v>2132.029451152388</v>
      </c>
      <c r="E75" s="68">
        <v>75.397708470108725</v>
      </c>
      <c r="F75" s="68">
        <v>50.500673018494815</v>
      </c>
      <c r="G75" s="68">
        <v>338.47710307194751</v>
      </c>
      <c r="H75" s="68">
        <v>587.94212183343677</v>
      </c>
      <c r="I75" s="68">
        <v>1259.4206696912611</v>
      </c>
      <c r="J75" s="68">
        <v>11.576735170465753</v>
      </c>
      <c r="K75" s="68">
        <v>2751.6281300349724</v>
      </c>
      <c r="L75" s="68">
        <v>449.91250898888927</v>
      </c>
      <c r="M75" s="68">
        <v>2564.2000891245093</v>
      </c>
      <c r="N75" s="69">
        <v>1.2218547607199608</v>
      </c>
      <c r="O75" s="69">
        <v>1.2653894610868357</v>
      </c>
      <c r="P75" s="68">
        <v>128.37372368792964</v>
      </c>
      <c r="Q75" s="68">
        <v>13.409714981277286</v>
      </c>
      <c r="R75" s="71">
        <v>12.844355356894889</v>
      </c>
    </row>
    <row r="76" spans="1:18" ht="15" customHeight="1" x14ac:dyDescent="0.15">
      <c r="A76" s="70">
        <v>75</v>
      </c>
      <c r="B76" s="67">
        <v>1</v>
      </c>
      <c r="C76" s="67">
        <v>41</v>
      </c>
      <c r="D76" s="68">
        <v>3009.7341343506373</v>
      </c>
      <c r="E76" s="68">
        <v>113.60618590863828</v>
      </c>
      <c r="F76" s="68">
        <v>80.795699102311985</v>
      </c>
      <c r="G76" s="68">
        <v>393.09435160163309</v>
      </c>
      <c r="H76" s="68">
        <v>861.02072178479659</v>
      </c>
      <c r="I76" s="68">
        <v>1652.6138834720507</v>
      </c>
      <c r="J76" s="68">
        <v>18.451610412797145</v>
      </c>
      <c r="K76" s="68">
        <v>4463.7728929366704</v>
      </c>
      <c r="L76" s="68">
        <v>371.42216940367138</v>
      </c>
      <c r="M76" s="68">
        <v>5391.8410147495906</v>
      </c>
      <c r="N76" s="69">
        <v>1.7766761603190857</v>
      </c>
      <c r="O76" s="69">
        <v>2.0046852330747469</v>
      </c>
      <c r="P76" s="68">
        <v>275.32651363875817</v>
      </c>
      <c r="Q76" s="68">
        <v>23.046261573506108</v>
      </c>
      <c r="R76" s="71">
        <v>18.395328024988476</v>
      </c>
    </row>
    <row r="77" spans="1:18" ht="15" customHeight="1" x14ac:dyDescent="0.15">
      <c r="A77" s="70">
        <v>76</v>
      </c>
      <c r="B77" s="67">
        <v>1</v>
      </c>
      <c r="C77" s="67">
        <v>47</v>
      </c>
      <c r="D77" s="68">
        <v>2005.0445866694106</v>
      </c>
      <c r="E77" s="68">
        <v>69.925448671087139</v>
      </c>
      <c r="F77" s="68">
        <v>75.267855170385999</v>
      </c>
      <c r="G77" s="68">
        <v>251.65743197637948</v>
      </c>
      <c r="H77" s="68">
        <v>353.4458542271322</v>
      </c>
      <c r="I77" s="68">
        <v>971.44156907731451</v>
      </c>
      <c r="J77" s="68">
        <v>9.8660016572175699</v>
      </c>
      <c r="K77" s="68">
        <v>2062.5974129370447</v>
      </c>
      <c r="L77" s="68">
        <v>698.02156017393565</v>
      </c>
      <c r="M77" s="68">
        <v>2158.5815567744889</v>
      </c>
      <c r="N77" s="69">
        <v>1.0758420902532999</v>
      </c>
      <c r="O77" s="69">
        <v>1.1492313210754428</v>
      </c>
      <c r="P77" s="68">
        <v>99.271040223005002</v>
      </c>
      <c r="Q77" s="68">
        <v>9.8386883273655705</v>
      </c>
      <c r="R77" s="71">
        <v>11.816508913104775</v>
      </c>
    </row>
    <row r="78" spans="1:18" ht="15" customHeight="1" x14ac:dyDescent="0.15">
      <c r="A78" s="70">
        <v>77</v>
      </c>
      <c r="B78" s="67">
        <v>1</v>
      </c>
      <c r="C78" s="67">
        <v>39</v>
      </c>
      <c r="D78" s="68">
        <v>2099.7098539857411</v>
      </c>
      <c r="E78" s="68">
        <v>96.50569894683801</v>
      </c>
      <c r="F78" s="68">
        <v>71.092166582786305</v>
      </c>
      <c r="G78" s="68">
        <v>233.00610440110444</v>
      </c>
      <c r="H78" s="68">
        <v>430.50685695334857</v>
      </c>
      <c r="I78" s="68">
        <v>1184.4208295161386</v>
      </c>
      <c r="J78" s="68">
        <v>11.440423378271715</v>
      </c>
      <c r="K78" s="68">
        <v>2452.896521758074</v>
      </c>
      <c r="L78" s="68">
        <v>244.72479296560854</v>
      </c>
      <c r="M78" s="68">
        <v>2888.5138047358987</v>
      </c>
      <c r="N78" s="69">
        <v>1.3502803525169784</v>
      </c>
      <c r="O78" s="69">
        <v>1.2423671278817496</v>
      </c>
      <c r="P78" s="68">
        <v>61.861274443414281</v>
      </c>
      <c r="Q78" s="68">
        <v>9.4756210754888581</v>
      </c>
      <c r="R78" s="71">
        <v>12.621929861949916</v>
      </c>
    </row>
    <row r="79" spans="1:18" ht="15" customHeight="1" x14ac:dyDescent="0.15">
      <c r="A79" s="70">
        <v>78</v>
      </c>
      <c r="B79" s="67">
        <v>1</v>
      </c>
      <c r="C79" s="67">
        <v>50</v>
      </c>
      <c r="D79" s="68">
        <v>1923.1126696280171</v>
      </c>
      <c r="E79" s="68">
        <v>85.147633014036714</v>
      </c>
      <c r="F79" s="68">
        <v>83.367785750163151</v>
      </c>
      <c r="G79" s="68">
        <v>181.2206720819963</v>
      </c>
      <c r="H79" s="68">
        <v>498.6578769696028</v>
      </c>
      <c r="I79" s="68">
        <v>1153.7233008099715</v>
      </c>
      <c r="J79" s="68">
        <v>12.766159154928284</v>
      </c>
      <c r="K79" s="68">
        <v>2666.6846007718782</v>
      </c>
      <c r="L79" s="68">
        <v>533.89732942196429</v>
      </c>
      <c r="M79" s="68">
        <v>5264.1918790894642</v>
      </c>
      <c r="N79" s="69">
        <v>1.1227626679832714</v>
      </c>
      <c r="O79" s="69">
        <v>1.4554751809982858</v>
      </c>
      <c r="P79" s="68">
        <v>154.78770205689281</v>
      </c>
      <c r="Q79" s="68">
        <v>11.542697438307357</v>
      </c>
      <c r="R79" s="71">
        <v>10.481294124272317</v>
      </c>
    </row>
    <row r="80" spans="1:18" ht="15" customHeight="1" x14ac:dyDescent="0.15">
      <c r="A80" s="70">
        <v>79</v>
      </c>
      <c r="B80" s="67">
        <v>1</v>
      </c>
      <c r="C80" s="67">
        <v>49</v>
      </c>
      <c r="D80" s="68">
        <v>1569.3169968603081</v>
      </c>
      <c r="E80" s="68">
        <v>75.208640219782794</v>
      </c>
      <c r="F80" s="68">
        <v>37.906374254316361</v>
      </c>
      <c r="G80" s="68">
        <v>172.89597383047163</v>
      </c>
      <c r="H80" s="68">
        <v>281.96861538461638</v>
      </c>
      <c r="I80" s="68">
        <v>958.17359419158595</v>
      </c>
      <c r="J80" s="68">
        <v>7.5774831397177138</v>
      </c>
      <c r="K80" s="68">
        <v>1967.7537284146779</v>
      </c>
      <c r="L80" s="68">
        <v>87.618928571428555</v>
      </c>
      <c r="M80" s="68">
        <v>1652.2318642072139</v>
      </c>
      <c r="N80" s="69">
        <v>0.81195348508641429</v>
      </c>
      <c r="O80" s="69">
        <v>0.82440035321824301</v>
      </c>
      <c r="P80" s="68">
        <v>66.095051805343573</v>
      </c>
      <c r="Q80" s="68">
        <v>6.0001255886998566</v>
      </c>
      <c r="R80" s="71">
        <v>9.4132863400468221</v>
      </c>
    </row>
    <row r="81" spans="1:18" ht="15" customHeight="1" x14ac:dyDescent="0.15">
      <c r="A81" s="70">
        <v>80</v>
      </c>
      <c r="B81" s="67">
        <v>1</v>
      </c>
      <c r="C81" s="67">
        <v>50</v>
      </c>
      <c r="D81" s="68">
        <v>2723.2817870059671</v>
      </c>
      <c r="E81" s="68">
        <v>109.38455268230292</v>
      </c>
      <c r="F81" s="68">
        <v>77.161715396053495</v>
      </c>
      <c r="G81" s="68">
        <v>319.65312564505984</v>
      </c>
      <c r="H81" s="68">
        <v>568.09190659322769</v>
      </c>
      <c r="I81" s="68">
        <v>1512.4896690449714</v>
      </c>
      <c r="J81" s="68">
        <v>16.764207734402998</v>
      </c>
      <c r="K81" s="68">
        <v>3827.9955328231822</v>
      </c>
      <c r="L81" s="68">
        <v>863.64642857142849</v>
      </c>
      <c r="M81" s="68">
        <v>8886.2404352428584</v>
      </c>
      <c r="N81" s="69">
        <v>1.3567403066217714</v>
      </c>
      <c r="O81" s="69">
        <v>1.8070575803477424</v>
      </c>
      <c r="P81" s="68">
        <v>188.45306407873642</v>
      </c>
      <c r="Q81" s="68">
        <v>13.465971064642002</v>
      </c>
      <c r="R81" s="71">
        <v>11.641387488102776</v>
      </c>
    </row>
    <row r="82" spans="1:18" ht="15" customHeight="1" x14ac:dyDescent="0.15">
      <c r="A82" s="70">
        <v>81</v>
      </c>
      <c r="B82" s="67">
        <v>1</v>
      </c>
      <c r="C82" s="67">
        <v>55</v>
      </c>
      <c r="D82" s="68">
        <v>2188.3224785913894</v>
      </c>
      <c r="E82" s="68">
        <v>92.699210498740243</v>
      </c>
      <c r="F82" s="68">
        <v>72.241706708182988</v>
      </c>
      <c r="G82" s="68">
        <v>260.71007040953026</v>
      </c>
      <c r="H82" s="68">
        <v>633.92513449947717</v>
      </c>
      <c r="I82" s="68">
        <v>1389.147862675308</v>
      </c>
      <c r="J82" s="68">
        <v>14.182221889596146</v>
      </c>
      <c r="K82" s="68">
        <v>2978.1040697246071</v>
      </c>
      <c r="L82" s="68">
        <v>1251.3963080257929</v>
      </c>
      <c r="M82" s="68">
        <v>5176.3982390918818</v>
      </c>
      <c r="N82" s="69">
        <v>1.3051381199076142</v>
      </c>
      <c r="O82" s="69">
        <v>1.8371300011317218</v>
      </c>
      <c r="P82" s="68">
        <v>138.56738862744643</v>
      </c>
      <c r="Q82" s="68">
        <v>13.860535281371002</v>
      </c>
      <c r="R82" s="71">
        <v>14.329934982428707</v>
      </c>
    </row>
    <row r="83" spans="1:18" ht="15" customHeight="1" x14ac:dyDescent="0.15">
      <c r="A83" s="70">
        <v>82</v>
      </c>
      <c r="B83" s="67">
        <v>1</v>
      </c>
      <c r="C83" s="67">
        <v>39</v>
      </c>
      <c r="D83" s="68">
        <v>1875.2329974618626</v>
      </c>
      <c r="E83" s="68">
        <v>80.684517139168847</v>
      </c>
      <c r="F83" s="68">
        <v>43.903747441899711</v>
      </c>
      <c r="G83" s="68">
        <v>215.19104102368107</v>
      </c>
      <c r="H83" s="68">
        <v>314.77395778788571</v>
      </c>
      <c r="I83" s="68">
        <v>1086.4567902905087</v>
      </c>
      <c r="J83" s="68">
        <v>9.3088905999904998</v>
      </c>
      <c r="K83" s="68">
        <v>2153.6914888556544</v>
      </c>
      <c r="L83" s="68">
        <v>290.21679168657573</v>
      </c>
      <c r="M83" s="68">
        <v>3301.3016311074643</v>
      </c>
      <c r="N83" s="69">
        <v>0.85261304279269279</v>
      </c>
      <c r="O83" s="69">
        <v>1.0694255051565</v>
      </c>
      <c r="P83" s="68">
        <v>104.07169052993217</v>
      </c>
      <c r="Q83" s="68">
        <v>8.1625869909626427</v>
      </c>
      <c r="R83" s="71">
        <v>11.178232369804578</v>
      </c>
    </row>
    <row r="84" spans="1:18" ht="15" customHeight="1" x14ac:dyDescent="0.15">
      <c r="A84" s="70">
        <v>83</v>
      </c>
      <c r="B84" s="67">
        <v>1</v>
      </c>
      <c r="C84" s="67">
        <v>35</v>
      </c>
      <c r="D84" s="68">
        <v>1638.2932834667042</v>
      </c>
      <c r="E84" s="68">
        <v>62.792733280957506</v>
      </c>
      <c r="F84" s="68">
        <v>53.195922715188502</v>
      </c>
      <c r="G84" s="68">
        <v>166.99529155720094</v>
      </c>
      <c r="H84" s="68">
        <v>293.90074650132789</v>
      </c>
      <c r="I84" s="68">
        <v>920.00929844472762</v>
      </c>
      <c r="J84" s="68">
        <v>7.0515819881509998</v>
      </c>
      <c r="K84" s="68">
        <v>2166.9643905509179</v>
      </c>
      <c r="L84" s="68">
        <v>139.99983722820497</v>
      </c>
      <c r="M84" s="68">
        <v>1729.1651058410935</v>
      </c>
      <c r="N84" s="69">
        <v>0.75344386302238575</v>
      </c>
      <c r="O84" s="69">
        <v>1.111630137383343</v>
      </c>
      <c r="P84" s="68">
        <v>61.080448427251426</v>
      </c>
      <c r="Q84" s="68">
        <v>7.052539256686857</v>
      </c>
      <c r="R84" s="71">
        <v>7.8906525089885546</v>
      </c>
    </row>
    <row r="85" spans="1:18" ht="15" customHeight="1" x14ac:dyDescent="0.15">
      <c r="A85" s="70">
        <v>84</v>
      </c>
      <c r="B85" s="67">
        <v>1</v>
      </c>
      <c r="C85" s="67">
        <v>56</v>
      </c>
      <c r="D85" s="68">
        <v>1352.3384486871571</v>
      </c>
      <c r="E85" s="68">
        <v>59.629944510161714</v>
      </c>
      <c r="F85" s="68">
        <v>52.230578950112282</v>
      </c>
      <c r="G85" s="68">
        <v>155.05371993663991</v>
      </c>
      <c r="H85" s="68">
        <v>313.18561684164996</v>
      </c>
      <c r="I85" s="68">
        <v>802.53459244484509</v>
      </c>
      <c r="J85" s="68">
        <v>8.5319383761397152</v>
      </c>
      <c r="K85" s="68">
        <v>2088.4770208867844</v>
      </c>
      <c r="L85" s="68">
        <v>56.063843334442858</v>
      </c>
      <c r="M85" s="68">
        <v>2308.1159971882726</v>
      </c>
      <c r="N85" s="69">
        <v>0.73600266350234278</v>
      </c>
      <c r="O85" s="69">
        <v>0.75617952768340013</v>
      </c>
      <c r="P85" s="68">
        <v>115.12233056635429</v>
      </c>
      <c r="Q85" s="68">
        <v>6.8948618260001435</v>
      </c>
      <c r="R85" s="71">
        <v>6.9586516128900238</v>
      </c>
    </row>
    <row r="86" spans="1:18" ht="15" customHeight="1" x14ac:dyDescent="0.15">
      <c r="A86" s="70">
        <v>85</v>
      </c>
      <c r="B86" s="67">
        <v>1</v>
      </c>
      <c r="C86" s="67">
        <v>49</v>
      </c>
      <c r="D86" s="68">
        <v>2143.5162605174214</v>
      </c>
      <c r="E86" s="68">
        <v>75.958965511837064</v>
      </c>
      <c r="F86" s="68">
        <v>60.71098680180323</v>
      </c>
      <c r="G86" s="68">
        <v>303.98156083878683</v>
      </c>
      <c r="H86" s="68">
        <v>322.17546283354426</v>
      </c>
      <c r="I86" s="68">
        <v>1049.0031173349237</v>
      </c>
      <c r="J86" s="68">
        <v>10.533115287025</v>
      </c>
      <c r="K86" s="68">
        <v>2498.3868133494102</v>
      </c>
      <c r="L86" s="68">
        <v>1471.8418705429356</v>
      </c>
      <c r="M86" s="68">
        <v>4035.4268110642961</v>
      </c>
      <c r="N86" s="69">
        <v>1.0373633073033712</v>
      </c>
      <c r="O86" s="69">
        <v>1.5293526016935497</v>
      </c>
      <c r="P86" s="68">
        <v>113.92382216989502</v>
      </c>
      <c r="Q86" s="68">
        <v>13.534602868661853</v>
      </c>
      <c r="R86" s="71">
        <v>10.151062815314278</v>
      </c>
    </row>
    <row r="87" spans="1:18" ht="15" customHeight="1" x14ac:dyDescent="0.15">
      <c r="A87" s="70">
        <v>86</v>
      </c>
      <c r="B87" s="67">
        <v>1</v>
      </c>
      <c r="C87" s="67">
        <v>58</v>
      </c>
      <c r="D87" s="68">
        <v>1656.6174022056364</v>
      </c>
      <c r="E87" s="68">
        <v>71.664687400917003</v>
      </c>
      <c r="F87" s="68">
        <v>57.887842962237933</v>
      </c>
      <c r="G87" s="68">
        <v>202.7414113443792</v>
      </c>
      <c r="H87" s="68">
        <v>429.1001883961564</v>
      </c>
      <c r="I87" s="68">
        <v>980.44023294397914</v>
      </c>
      <c r="J87" s="68">
        <v>10.170385570574712</v>
      </c>
      <c r="K87" s="68">
        <v>2501.129033443005</v>
      </c>
      <c r="L87" s="68">
        <v>92.29503968253141</v>
      </c>
      <c r="M87" s="68">
        <v>2202.0417332658358</v>
      </c>
      <c r="N87" s="69">
        <v>1.2209145004060356</v>
      </c>
      <c r="O87" s="69">
        <v>0.95688834157093583</v>
      </c>
      <c r="P87" s="68">
        <v>134.59973139253071</v>
      </c>
      <c r="Q87" s="68">
        <v>14.299373160908788</v>
      </c>
      <c r="R87" s="71">
        <v>10.658062215163415</v>
      </c>
    </row>
    <row r="88" spans="1:18" ht="15" customHeight="1" x14ac:dyDescent="0.15">
      <c r="A88" s="70">
        <v>87</v>
      </c>
      <c r="B88" s="67">
        <v>1</v>
      </c>
      <c r="C88" s="67">
        <v>59</v>
      </c>
      <c r="D88" s="68">
        <v>2171.4213758914802</v>
      </c>
      <c r="E88" s="68">
        <v>92.69933651748245</v>
      </c>
      <c r="F88" s="68">
        <v>67.754231113472144</v>
      </c>
      <c r="G88" s="68">
        <v>270.816850404901</v>
      </c>
      <c r="H88" s="68">
        <v>821.42477505494855</v>
      </c>
      <c r="I88" s="68">
        <v>1530.2764339117887</v>
      </c>
      <c r="J88" s="68">
        <v>14.566971420437142</v>
      </c>
      <c r="K88" s="68">
        <v>4602.0749256970767</v>
      </c>
      <c r="L88" s="68">
        <v>155.47129714285714</v>
      </c>
      <c r="M88" s="68">
        <v>7239.7329259654634</v>
      </c>
      <c r="N88" s="69">
        <v>1.8716984866847</v>
      </c>
      <c r="O88" s="69">
        <v>1.837408845026429</v>
      </c>
      <c r="P88" s="68">
        <v>233.90360175538217</v>
      </c>
      <c r="Q88" s="68">
        <v>20.8102142200635</v>
      </c>
      <c r="R88" s="71">
        <v>11.438284559355118</v>
      </c>
    </row>
    <row r="89" spans="1:18" ht="15" customHeight="1" x14ac:dyDescent="0.15">
      <c r="A89" s="70">
        <v>88</v>
      </c>
      <c r="B89" s="67">
        <v>1</v>
      </c>
      <c r="C89" s="67">
        <v>36</v>
      </c>
      <c r="D89" s="68">
        <v>2296.772139241973</v>
      </c>
      <c r="E89" s="68">
        <v>89.336637043159584</v>
      </c>
      <c r="F89" s="68">
        <v>73.261812493285646</v>
      </c>
      <c r="G89" s="68">
        <v>267.20803773340504</v>
      </c>
      <c r="H89" s="68">
        <v>601.58901275685196</v>
      </c>
      <c r="I89" s="68">
        <v>1347.5367219210532</v>
      </c>
      <c r="J89" s="68">
        <v>10.288924456976645</v>
      </c>
      <c r="K89" s="68">
        <v>3171.1904935643602</v>
      </c>
      <c r="L89" s="68">
        <v>304.12443813359994</v>
      </c>
      <c r="M89" s="68">
        <v>3951.7290361804398</v>
      </c>
      <c r="N89" s="69">
        <v>1.4849389708589213</v>
      </c>
      <c r="O89" s="69">
        <v>1.5543398996114643</v>
      </c>
      <c r="P89" s="68">
        <v>219.83699279625787</v>
      </c>
      <c r="Q89" s="68">
        <v>12.349099951650286</v>
      </c>
      <c r="R89" s="71">
        <v>9.9899586928960904</v>
      </c>
    </row>
    <row r="90" spans="1:18" ht="15" customHeight="1" x14ac:dyDescent="0.15">
      <c r="A90" s="70">
        <v>89</v>
      </c>
      <c r="B90" s="67">
        <v>1</v>
      </c>
      <c r="C90" s="67">
        <v>39</v>
      </c>
      <c r="D90" s="68">
        <v>2141.0018421904979</v>
      </c>
      <c r="E90" s="68">
        <v>93.907167773651139</v>
      </c>
      <c r="F90" s="68">
        <v>70.245369710092646</v>
      </c>
      <c r="G90" s="68">
        <v>273.59938382458847</v>
      </c>
      <c r="H90" s="68">
        <v>558.25649461236003</v>
      </c>
      <c r="I90" s="68">
        <v>1259.702112452554</v>
      </c>
      <c r="J90" s="68">
        <v>11.35307590785736</v>
      </c>
      <c r="K90" s="68">
        <v>3624.5585815974</v>
      </c>
      <c r="L90" s="68">
        <v>133.21203984000141</v>
      </c>
      <c r="M90" s="68">
        <v>4067.8560259915425</v>
      </c>
      <c r="N90" s="69">
        <v>1.5098536432635858</v>
      </c>
      <c r="O90" s="69">
        <v>1.3815377194478926</v>
      </c>
      <c r="P90" s="68">
        <v>107.42083683081216</v>
      </c>
      <c r="Q90" s="68">
        <v>15.913991958697213</v>
      </c>
      <c r="R90" s="71">
        <v>9.4783448680895113</v>
      </c>
    </row>
    <row r="91" spans="1:18" ht="15" customHeight="1" x14ac:dyDescent="0.15">
      <c r="A91" s="70">
        <v>90</v>
      </c>
      <c r="B91" s="67">
        <v>1</v>
      </c>
      <c r="C91" s="67">
        <v>42</v>
      </c>
      <c r="D91" s="68">
        <v>2974.1892616063196</v>
      </c>
      <c r="E91" s="68">
        <v>86.070741702315772</v>
      </c>
      <c r="F91" s="68">
        <v>61.89120728002915</v>
      </c>
      <c r="G91" s="68">
        <v>256.51542811751852</v>
      </c>
      <c r="H91" s="68">
        <v>497.25844159752722</v>
      </c>
      <c r="I91" s="68">
        <v>1258.5869860759215</v>
      </c>
      <c r="J91" s="68">
        <v>9.4235530222834996</v>
      </c>
      <c r="K91" s="68">
        <v>3552.3122947390016</v>
      </c>
      <c r="L91" s="68">
        <v>293.55616516865001</v>
      </c>
      <c r="M91" s="68">
        <v>2398.7103554835967</v>
      </c>
      <c r="N91" s="69">
        <v>1.301048979690957</v>
      </c>
      <c r="O91" s="69">
        <v>1.5208660883068572</v>
      </c>
      <c r="P91" s="68">
        <v>147.18833595394497</v>
      </c>
      <c r="Q91" s="68">
        <v>14.642394793282714</v>
      </c>
      <c r="R91" s="71">
        <v>8.4243006918235981</v>
      </c>
    </row>
    <row r="92" spans="1:18" ht="15" customHeight="1" x14ac:dyDescent="0.15">
      <c r="A92" s="70">
        <v>91</v>
      </c>
      <c r="B92" s="67">
        <v>1</v>
      </c>
      <c r="C92" s="67">
        <v>41</v>
      </c>
      <c r="D92" s="68">
        <v>2079.1797094762796</v>
      </c>
      <c r="E92" s="68">
        <v>74.480715758969993</v>
      </c>
      <c r="F92" s="68">
        <v>62.249838724165784</v>
      </c>
      <c r="G92" s="68">
        <v>295.95169034517738</v>
      </c>
      <c r="H92" s="68">
        <v>341.53525888727938</v>
      </c>
      <c r="I92" s="68">
        <v>1067.3518678330236</v>
      </c>
      <c r="J92" s="68">
        <v>11.080632276151073</v>
      </c>
      <c r="K92" s="68">
        <v>2600.7186624489505</v>
      </c>
      <c r="L92" s="68">
        <v>615.41161599296436</v>
      </c>
      <c r="M92" s="68">
        <v>4344.2306582016927</v>
      </c>
      <c r="N92" s="69">
        <v>1.2072222032789715</v>
      </c>
      <c r="O92" s="69">
        <v>1.1440374379310645</v>
      </c>
      <c r="P92" s="68">
        <v>123.29452746339999</v>
      </c>
      <c r="Q92" s="68">
        <v>12.519625797112571</v>
      </c>
      <c r="R92" s="71">
        <v>10.631854392901888</v>
      </c>
    </row>
    <row r="93" spans="1:18" ht="15" customHeight="1" x14ac:dyDescent="0.15">
      <c r="A93" s="70">
        <v>92</v>
      </c>
      <c r="B93" s="67">
        <v>1</v>
      </c>
      <c r="C93" s="67">
        <v>52</v>
      </c>
      <c r="D93" s="68">
        <v>1735.7815714285716</v>
      </c>
      <c r="E93" s="68">
        <v>72.317427142857142</v>
      </c>
      <c r="F93" s="68">
        <v>42.673479999999998</v>
      </c>
      <c r="G93" s="68">
        <v>264.52576999999997</v>
      </c>
      <c r="H93" s="68">
        <v>602.60364285714263</v>
      </c>
      <c r="I93" s="68">
        <v>1055.0447857142858</v>
      </c>
      <c r="J93" s="68">
        <v>12.743309999999999</v>
      </c>
      <c r="K93" s="68">
        <v>2673.3775000000001</v>
      </c>
      <c r="L93" s="68">
        <v>91.144642857142841</v>
      </c>
      <c r="M93" s="68">
        <v>3114.7412142857142</v>
      </c>
      <c r="N93" s="69">
        <v>1.0095954285714286</v>
      </c>
      <c r="O93" s="69">
        <v>0.95901685714285712</v>
      </c>
      <c r="P93" s="68">
        <v>130.46214285714285</v>
      </c>
      <c r="Q93" s="68">
        <v>12.751142857142858</v>
      </c>
      <c r="R93" s="71">
        <v>7.6144944048571439</v>
      </c>
    </row>
    <row r="94" spans="1:18" ht="15" customHeight="1" x14ac:dyDescent="0.15">
      <c r="A94" s="70">
        <v>93</v>
      </c>
      <c r="B94" s="67">
        <v>1</v>
      </c>
      <c r="C94" s="67">
        <v>33</v>
      </c>
      <c r="D94" s="68">
        <v>2143.4765244387222</v>
      </c>
      <c r="E94" s="68">
        <v>82.449895983491288</v>
      </c>
      <c r="F94" s="68">
        <v>61.182766408651567</v>
      </c>
      <c r="G94" s="68">
        <v>309.68107597990007</v>
      </c>
      <c r="H94" s="68">
        <v>663.77876316289985</v>
      </c>
      <c r="I94" s="68">
        <v>1369.5582143017371</v>
      </c>
      <c r="J94" s="68">
        <v>11.477613730892504</v>
      </c>
      <c r="K94" s="68">
        <v>3125.7461513874841</v>
      </c>
      <c r="L94" s="68">
        <v>196.3012276620357</v>
      </c>
      <c r="M94" s="68">
        <v>3838.4172977180538</v>
      </c>
      <c r="N94" s="69">
        <v>1.1790182900421358</v>
      </c>
      <c r="O94" s="69">
        <v>1.4574270219614576</v>
      </c>
      <c r="P94" s="68">
        <v>153.98959618060931</v>
      </c>
      <c r="Q94" s="68">
        <v>13.780015840495567</v>
      </c>
      <c r="R94" s="71">
        <v>9.0983626493798333</v>
      </c>
    </row>
    <row r="95" spans="1:18" ht="15" customHeight="1" x14ac:dyDescent="0.15">
      <c r="A95" s="70">
        <v>94</v>
      </c>
      <c r="B95" s="67">
        <v>1</v>
      </c>
      <c r="C95" s="67">
        <v>44</v>
      </c>
      <c r="D95" s="68">
        <v>2396.3629265212812</v>
      </c>
      <c r="E95" s="68">
        <v>103.23963802387459</v>
      </c>
      <c r="F95" s="68">
        <v>67.471115040597013</v>
      </c>
      <c r="G95" s="68">
        <v>307.93231458983649</v>
      </c>
      <c r="H95" s="68">
        <v>381.95786128328569</v>
      </c>
      <c r="I95" s="68">
        <v>1442.9941227586048</v>
      </c>
      <c r="J95" s="68">
        <v>12.571983686761998</v>
      </c>
      <c r="K95" s="68">
        <v>2910.8551464238594</v>
      </c>
      <c r="L95" s="68">
        <v>153.81013500948572</v>
      </c>
      <c r="M95" s="68">
        <v>2880.8112192817434</v>
      </c>
      <c r="N95" s="69">
        <v>1.3287053688496573</v>
      </c>
      <c r="O95" s="69">
        <v>1.4263533525534928</v>
      </c>
      <c r="P95" s="68">
        <v>154.84311324703071</v>
      </c>
      <c r="Q95" s="68">
        <v>12.667966617722286</v>
      </c>
      <c r="R95" s="71">
        <v>12.192784896810643</v>
      </c>
    </row>
    <row r="96" spans="1:18" ht="15" customHeight="1" x14ac:dyDescent="0.15">
      <c r="A96" s="70">
        <v>95</v>
      </c>
      <c r="B96" s="67">
        <v>1</v>
      </c>
      <c r="C96" s="67">
        <v>48</v>
      </c>
      <c r="D96" s="68">
        <v>2234.1608908549078</v>
      </c>
      <c r="E96" s="68">
        <v>89.378650286727989</v>
      </c>
      <c r="F96" s="68">
        <v>69.171029861708575</v>
      </c>
      <c r="G96" s="68">
        <v>208.20306062371091</v>
      </c>
      <c r="H96" s="68">
        <v>473.77819754722213</v>
      </c>
      <c r="I96" s="68">
        <v>1194.5188426568959</v>
      </c>
      <c r="J96" s="68">
        <v>11.148218530163641</v>
      </c>
      <c r="K96" s="68">
        <v>2516.3931009986218</v>
      </c>
      <c r="L96" s="68">
        <v>217.46207368725715</v>
      </c>
      <c r="M96" s="68">
        <v>3074.9921490519991</v>
      </c>
      <c r="N96" s="69">
        <v>1.2782099153506714</v>
      </c>
      <c r="O96" s="69">
        <v>1.2912047787759786</v>
      </c>
      <c r="P96" s="68">
        <v>79.611345004748586</v>
      </c>
      <c r="Q96" s="68">
        <v>9.2226126103586434</v>
      </c>
      <c r="R96" s="71">
        <v>9.7058492502159499</v>
      </c>
    </row>
    <row r="97" spans="1:22" ht="15" customHeight="1" x14ac:dyDescent="0.15">
      <c r="A97" s="70">
        <v>96</v>
      </c>
      <c r="B97" s="67">
        <v>1</v>
      </c>
      <c r="C97" s="67">
        <v>44</v>
      </c>
      <c r="D97" s="68">
        <v>2067.7583903286591</v>
      </c>
      <c r="E97" s="68">
        <v>95.537710735709638</v>
      </c>
      <c r="F97" s="68">
        <v>74.114907949056374</v>
      </c>
      <c r="G97" s="68">
        <v>237.0242970521895</v>
      </c>
      <c r="H97" s="68">
        <v>782.36670680711995</v>
      </c>
      <c r="I97" s="68">
        <v>1433.8571452919475</v>
      </c>
      <c r="J97" s="68">
        <v>15.908330316743141</v>
      </c>
      <c r="K97" s="68">
        <v>3393.4751870671271</v>
      </c>
      <c r="L97" s="68">
        <v>3038.7506788216642</v>
      </c>
      <c r="M97" s="68">
        <v>5506.8645382892528</v>
      </c>
      <c r="N97" s="69">
        <v>1.4271491742030926</v>
      </c>
      <c r="O97" s="69">
        <v>1.8643048208910642</v>
      </c>
      <c r="P97" s="68">
        <v>144.61101741605</v>
      </c>
      <c r="Q97" s="68">
        <v>14.532040157841001</v>
      </c>
      <c r="R97" s="71">
        <v>11.726414643917384</v>
      </c>
    </row>
    <row r="98" spans="1:22" ht="15" customHeight="1" x14ac:dyDescent="0.15">
      <c r="A98" s="70">
        <v>97</v>
      </c>
      <c r="B98" s="67">
        <v>1</v>
      </c>
      <c r="C98" s="67">
        <v>47</v>
      </c>
      <c r="D98" s="68">
        <v>1792.4739697212401</v>
      </c>
      <c r="E98" s="68">
        <v>72.040057919194069</v>
      </c>
      <c r="F98" s="68">
        <v>58.316063201785354</v>
      </c>
      <c r="G98" s="68">
        <v>243.24748238403112</v>
      </c>
      <c r="H98" s="68">
        <v>413.88856237188787</v>
      </c>
      <c r="I98" s="68">
        <v>1017.5249637483901</v>
      </c>
      <c r="J98" s="68">
        <v>9.2672820512473582</v>
      </c>
      <c r="K98" s="68">
        <v>2624.0071087565543</v>
      </c>
      <c r="L98" s="68">
        <v>113.61455119046001</v>
      </c>
      <c r="M98" s="68">
        <v>3918.890721317171</v>
      </c>
      <c r="N98" s="69">
        <v>1.5413847297107641</v>
      </c>
      <c r="O98" s="69">
        <v>1.1087444499525001</v>
      </c>
      <c r="P98" s="68">
        <v>212.39828318756858</v>
      </c>
      <c r="Q98" s="68">
        <v>13.828256606967928</v>
      </c>
      <c r="R98" s="71">
        <v>8.2083336018948039</v>
      </c>
    </row>
    <row r="99" spans="1:22" ht="15" customHeight="1" x14ac:dyDescent="0.15">
      <c r="A99" s="70">
        <v>98</v>
      </c>
      <c r="B99" s="67">
        <v>1</v>
      </c>
      <c r="C99" s="67">
        <v>57</v>
      </c>
      <c r="D99" s="68">
        <v>2117.3526660186681</v>
      </c>
      <c r="E99" s="68">
        <v>89.021433640396225</v>
      </c>
      <c r="F99" s="68">
        <v>65.830686457390939</v>
      </c>
      <c r="G99" s="68">
        <v>226.50432685954812</v>
      </c>
      <c r="H99" s="68">
        <v>434.48075680183786</v>
      </c>
      <c r="I99" s="68">
        <v>1198.4655240550196</v>
      </c>
      <c r="J99" s="68">
        <v>11.596001042270426</v>
      </c>
      <c r="K99" s="68">
        <v>2745.8890150395537</v>
      </c>
      <c r="L99" s="68">
        <v>766.71773191614295</v>
      </c>
      <c r="M99" s="68">
        <v>3714.4867783180139</v>
      </c>
      <c r="N99" s="69">
        <v>1.6072427848706354</v>
      </c>
      <c r="O99" s="69">
        <v>1.4218363403057361</v>
      </c>
      <c r="P99" s="68">
        <v>99.17320450835858</v>
      </c>
      <c r="Q99" s="68">
        <v>12.37850089486364</v>
      </c>
      <c r="R99" s="71">
        <v>9.9714032345303387</v>
      </c>
    </row>
    <row r="100" spans="1:22" ht="15" customHeight="1" x14ac:dyDescent="0.15">
      <c r="A100" s="70">
        <v>99</v>
      </c>
      <c r="B100" s="67">
        <v>1</v>
      </c>
      <c r="C100" s="67">
        <v>58</v>
      </c>
      <c r="D100" s="68">
        <v>1369.1302416988085</v>
      </c>
      <c r="E100" s="68">
        <v>50.206666426585073</v>
      </c>
      <c r="F100" s="68">
        <v>38.885219843286642</v>
      </c>
      <c r="G100" s="68">
        <v>198.28956997773957</v>
      </c>
      <c r="H100" s="68">
        <v>243.13897873035071</v>
      </c>
      <c r="I100" s="68">
        <v>742.85135498198281</v>
      </c>
      <c r="J100" s="68">
        <v>8.3283927484164995</v>
      </c>
      <c r="K100" s="68">
        <v>1981.9849588393058</v>
      </c>
      <c r="L100" s="68">
        <v>800.61001397737857</v>
      </c>
      <c r="M100" s="68">
        <v>4818.650490394657</v>
      </c>
      <c r="N100" s="69">
        <v>0.84221705004669989</v>
      </c>
      <c r="O100" s="69">
        <v>0.97720237284194977</v>
      </c>
      <c r="P100" s="68">
        <v>128.36055335931502</v>
      </c>
      <c r="Q100" s="68">
        <v>10.173330061445784</v>
      </c>
      <c r="R100" s="71">
        <v>9.5214183639290084</v>
      </c>
    </row>
    <row r="101" spans="1:22" ht="15" customHeight="1" x14ac:dyDescent="0.15">
      <c r="A101" s="72">
        <v>100</v>
      </c>
      <c r="B101" s="73">
        <v>1</v>
      </c>
      <c r="C101" s="73">
        <v>49</v>
      </c>
      <c r="D101" s="74">
        <v>2481.5108572400704</v>
      </c>
      <c r="E101" s="74">
        <v>107.98455470909487</v>
      </c>
      <c r="F101" s="74">
        <v>72.141677564675291</v>
      </c>
      <c r="G101" s="74">
        <v>276.72306110901582</v>
      </c>
      <c r="H101" s="74">
        <v>654.12594520409368</v>
      </c>
      <c r="I101" s="74">
        <v>1462.7394712000203</v>
      </c>
      <c r="J101" s="74">
        <v>15.174193883718287</v>
      </c>
      <c r="K101" s="74">
        <v>3371.2807787500692</v>
      </c>
      <c r="L101" s="74">
        <v>127.38396643341571</v>
      </c>
      <c r="M101" s="74">
        <v>4195.6945075915673</v>
      </c>
      <c r="N101" s="75">
        <v>1.5140433821224071</v>
      </c>
      <c r="O101" s="75">
        <v>1.4439822165696714</v>
      </c>
      <c r="P101" s="74">
        <v>132.58194341488073</v>
      </c>
      <c r="Q101" s="74">
        <v>16.067622453715284</v>
      </c>
      <c r="R101" s="76">
        <v>14.779681270589672</v>
      </c>
    </row>
    <row r="102" spans="1:22" x14ac:dyDescent="0.15">
      <c r="T102" s="161"/>
      <c r="U102" s="161"/>
      <c r="V102" s="161"/>
    </row>
    <row r="108" spans="1:22" ht="15" x14ac:dyDescent="0.15">
      <c r="H108" s="162"/>
    </row>
  </sheetData>
  <sortState xmlns:xlrd2="http://schemas.microsoft.com/office/spreadsheetml/2017/richdata2" ref="A2:R101">
    <sortCondition ref="A2:A101"/>
  </sortState>
  <phoneticPr fontId="1"/>
  <printOptions gridLines="1" gridLinesSet="0"/>
  <pageMargins left="0.39370078740157483" right="0.39370078740157483" top="0.78740157480314965" bottom="0.78740157480314965" header="0.51181102362204722" footer="0.51181102362204722"/>
  <pageSetup paperSize="8" orientation="portrait" r:id="rId1"/>
  <headerFooter alignWithMargins="0">
    <oddHeader>&amp;C【食事調査サンプルデータ】　男性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Y108"/>
  <sheetViews>
    <sheetView zoomScaleNormal="100" workbookViewId="0"/>
  </sheetViews>
  <sheetFormatPr defaultRowHeight="15.75" x14ac:dyDescent="0.15"/>
  <cols>
    <col min="1" max="1" width="6.25" style="12" customWidth="1"/>
    <col min="2" max="2" width="3.625" style="12" bestFit="1" customWidth="1"/>
    <col min="3" max="3" width="5.625" style="8" customWidth="1"/>
    <col min="4" max="4" width="9.875" style="12" bestFit="1" customWidth="1"/>
    <col min="5" max="6" width="9" style="12" customWidth="1"/>
    <col min="7" max="7" width="9.125" style="12" bestFit="1" customWidth="1"/>
    <col min="8" max="8" width="9.75" style="12" customWidth="1"/>
    <col min="9" max="11" width="8.25" style="12" customWidth="1"/>
    <col min="12" max="12" width="10.25" style="12" bestFit="1" customWidth="1"/>
    <col min="13" max="13" width="9.125" style="12" bestFit="1" customWidth="1"/>
    <col min="14" max="14" width="10.75" style="12" bestFit="1" customWidth="1"/>
    <col min="15" max="15" width="9.125" style="12" bestFit="1" customWidth="1"/>
    <col min="16" max="16" width="9.875" style="12" bestFit="1" customWidth="1"/>
    <col min="17" max="17" width="9.125" style="12" bestFit="1" customWidth="1"/>
    <col min="18" max="18" width="9.875" style="12" bestFit="1" customWidth="1"/>
    <col min="19" max="19" width="9.125" style="12" bestFit="1" customWidth="1"/>
    <col min="20" max="20" width="9.875" style="12" bestFit="1" customWidth="1"/>
    <col min="21" max="24" width="9.125" style="12" bestFit="1" customWidth="1"/>
    <col min="25" max="25" width="9.125" style="9" bestFit="1" customWidth="1"/>
    <col min="26" max="16384" width="9" style="9"/>
  </cols>
  <sheetData>
    <row r="2" spans="1:25" x14ac:dyDescent="0.15">
      <c r="A2" s="135" t="s">
        <v>113</v>
      </c>
      <c r="B2" s="136"/>
      <c r="C2" s="136"/>
      <c r="D2" s="136"/>
      <c r="E2" s="136"/>
      <c r="F2" s="13"/>
      <c r="J2" s="9"/>
      <c r="K2" s="10"/>
      <c r="L2" s="14"/>
      <c r="M2" s="10"/>
      <c r="N2" s="11"/>
    </row>
    <row r="3" spans="1:25" x14ac:dyDescent="0.15">
      <c r="A3" s="210" t="s">
        <v>112</v>
      </c>
      <c r="B3" s="210"/>
      <c r="C3" s="210"/>
      <c r="D3" s="210"/>
      <c r="E3" s="210"/>
      <c r="F3" s="137">
        <f>SLOPE(E$9:E108,D9:D108)</f>
        <v>3.407606828725112E-2</v>
      </c>
      <c r="G3" s="211" t="s">
        <v>43</v>
      </c>
      <c r="H3" s="211"/>
      <c r="J3" s="137">
        <f>SLOPE(I$9:I108,$D9:$D108)</f>
        <v>5.1670453063443135E-4</v>
      </c>
      <c r="K3" s="212"/>
      <c r="L3" s="213"/>
    </row>
    <row r="4" spans="1:25" x14ac:dyDescent="0.15">
      <c r="A4" s="210" t="s">
        <v>111</v>
      </c>
      <c r="B4" s="210"/>
      <c r="C4" s="210"/>
      <c r="D4" s="210"/>
      <c r="E4" s="210"/>
      <c r="F4" s="138">
        <f>INTERCEPT(E9:E108,D9:D108)</f>
        <v>14.266718080302688</v>
      </c>
      <c r="G4" s="211"/>
      <c r="H4" s="211"/>
      <c r="J4" s="138">
        <f>INTERCEPT(I9:I108,$D$9:$D$108)</f>
        <v>0.17751865402715505</v>
      </c>
      <c r="K4" s="214"/>
      <c r="L4" s="215"/>
    </row>
    <row r="5" spans="1:25" x14ac:dyDescent="0.15">
      <c r="A5" s="210" t="s">
        <v>42</v>
      </c>
      <c r="B5" s="210"/>
      <c r="C5" s="210"/>
      <c r="D5" s="210"/>
      <c r="E5" s="210"/>
      <c r="F5" s="138">
        <f>AVERAGE($D$9:$D$108)</f>
        <v>1840.4142108245987</v>
      </c>
      <c r="J5" s="138">
        <f>AVERAGE($D$9:$D$108)</f>
        <v>1840.4142108245987</v>
      </c>
    </row>
    <row r="6" spans="1:25" ht="18" customHeight="1" x14ac:dyDescent="0.15">
      <c r="A6" s="210" t="s">
        <v>110</v>
      </c>
      <c r="B6" s="210"/>
      <c r="C6" s="210"/>
      <c r="D6" s="210"/>
      <c r="E6" s="210"/>
      <c r="F6" s="138">
        <f>F3*F5+F4</f>
        <v>76.980798405189091</v>
      </c>
      <c r="J6" s="138">
        <f>J3*J5+J4</f>
        <v>1.1284690150042167</v>
      </c>
    </row>
    <row r="8" spans="1:25" s="50" customFormat="1" ht="20.100000000000001" customHeight="1" x14ac:dyDescent="0.15">
      <c r="A8" s="139" t="s">
        <v>40</v>
      </c>
      <c r="B8" s="140" t="s">
        <v>38</v>
      </c>
      <c r="C8" s="140" t="s">
        <v>27</v>
      </c>
      <c r="D8" s="140" t="s">
        <v>30</v>
      </c>
      <c r="E8" s="141" t="s">
        <v>19</v>
      </c>
      <c r="F8" s="142" t="s">
        <v>3</v>
      </c>
      <c r="G8" s="142" t="s">
        <v>109</v>
      </c>
      <c r="H8" s="142" t="s">
        <v>108</v>
      </c>
      <c r="I8" s="143" t="s">
        <v>73</v>
      </c>
      <c r="J8" s="142" t="s">
        <v>3</v>
      </c>
      <c r="K8" s="142" t="s">
        <v>109</v>
      </c>
      <c r="L8" s="142" t="s">
        <v>108</v>
      </c>
      <c r="M8" s="144" t="s">
        <v>29</v>
      </c>
      <c r="N8" s="140" t="s">
        <v>21</v>
      </c>
      <c r="O8" s="140" t="s">
        <v>23</v>
      </c>
      <c r="P8" s="140" t="s">
        <v>28</v>
      </c>
      <c r="Q8" s="140" t="s">
        <v>11</v>
      </c>
      <c r="R8" s="140" t="s">
        <v>24</v>
      </c>
      <c r="S8" s="140" t="s">
        <v>49</v>
      </c>
      <c r="T8" s="140" t="s">
        <v>25</v>
      </c>
      <c r="U8" s="140" t="s">
        <v>73</v>
      </c>
      <c r="V8" s="140" t="s">
        <v>74</v>
      </c>
      <c r="W8" s="140" t="s">
        <v>26</v>
      </c>
      <c r="X8" s="140" t="s">
        <v>22</v>
      </c>
      <c r="Y8" s="145" t="s">
        <v>68</v>
      </c>
    </row>
    <row r="9" spans="1:25" ht="15" customHeight="1" x14ac:dyDescent="0.15">
      <c r="A9" s="117">
        <v>192</v>
      </c>
      <c r="B9" s="114">
        <v>2</v>
      </c>
      <c r="C9" s="114">
        <v>36</v>
      </c>
      <c r="D9" s="115">
        <v>1089.56951697768</v>
      </c>
      <c r="E9" s="123">
        <v>45.989748523146588</v>
      </c>
      <c r="F9" s="132">
        <f>F$3*D9+F$4</f>
        <v>51.394963344541331</v>
      </c>
      <c r="G9" s="133">
        <f>E9-F9</f>
        <v>-5.4052148213947433</v>
      </c>
      <c r="H9" s="132">
        <f>$F$6+G9</f>
        <v>71.575583583794355</v>
      </c>
      <c r="I9" s="126">
        <v>0.6058838131793286</v>
      </c>
      <c r="J9" s="134"/>
      <c r="K9" s="134"/>
      <c r="L9" s="134"/>
      <c r="M9" s="129">
        <v>39.35692278732207</v>
      </c>
      <c r="N9" s="115">
        <v>134.62144847848791</v>
      </c>
      <c r="O9" s="115">
        <v>292.70088529694351</v>
      </c>
      <c r="P9" s="115">
        <v>667.37249563571288</v>
      </c>
      <c r="Q9" s="115">
        <v>5.9008345246984986</v>
      </c>
      <c r="R9" s="115">
        <v>1626.254938103689</v>
      </c>
      <c r="S9" s="115">
        <v>233.89889890071865</v>
      </c>
      <c r="T9" s="115">
        <v>2135.2451106986432</v>
      </c>
      <c r="U9" s="116">
        <v>0.6058838131793286</v>
      </c>
      <c r="V9" s="116">
        <v>0.82388910370493573</v>
      </c>
      <c r="W9" s="115">
        <v>104.93342954071214</v>
      </c>
      <c r="X9" s="115">
        <v>7.082846594285571</v>
      </c>
      <c r="Y9" s="108">
        <v>7.9544115424159312</v>
      </c>
    </row>
    <row r="10" spans="1:25" ht="15" customHeight="1" x14ac:dyDescent="0.15">
      <c r="A10" s="118">
        <v>194</v>
      </c>
      <c r="B10" s="111">
        <v>2</v>
      </c>
      <c r="C10" s="111">
        <v>52</v>
      </c>
      <c r="D10" s="112">
        <v>1227.5213655247765</v>
      </c>
      <c r="E10" s="124">
        <v>52.299093003377429</v>
      </c>
      <c r="F10" s="132"/>
      <c r="G10" s="133"/>
      <c r="H10" s="132"/>
      <c r="I10" s="127">
        <v>0.6015671437060357</v>
      </c>
      <c r="J10" s="134"/>
      <c r="K10" s="134"/>
      <c r="L10" s="134"/>
      <c r="M10" s="130">
        <v>40.797935351275854</v>
      </c>
      <c r="N10" s="112">
        <v>157.2355176498107</v>
      </c>
      <c r="O10" s="112">
        <v>232.28795971227854</v>
      </c>
      <c r="P10" s="112">
        <v>752.19241717880709</v>
      </c>
      <c r="Q10" s="112">
        <v>6.3361096364279277</v>
      </c>
      <c r="R10" s="112">
        <v>1677.9865442752127</v>
      </c>
      <c r="S10" s="112">
        <v>57.337835728921434</v>
      </c>
      <c r="T10" s="112">
        <v>1832.9845038933061</v>
      </c>
      <c r="U10" s="113">
        <v>0.6015671437060357</v>
      </c>
      <c r="V10" s="113">
        <v>0.60005140764956422</v>
      </c>
      <c r="W10" s="112">
        <v>79.414099942230706</v>
      </c>
      <c r="X10" s="112">
        <v>5.5332881319462857</v>
      </c>
      <c r="Y10" s="109">
        <v>5.6713374653933766</v>
      </c>
    </row>
    <row r="11" spans="1:25" ht="15" customHeight="1" x14ac:dyDescent="0.15">
      <c r="A11" s="118">
        <v>130</v>
      </c>
      <c r="B11" s="111">
        <v>2</v>
      </c>
      <c r="C11" s="111">
        <v>57</v>
      </c>
      <c r="D11" s="112">
        <v>1313.6838415701664</v>
      </c>
      <c r="E11" s="124">
        <v>61.451642494163444</v>
      </c>
      <c r="F11" s="132"/>
      <c r="G11" s="133"/>
      <c r="H11" s="132"/>
      <c r="I11" s="127">
        <v>0.84306839592397143</v>
      </c>
      <c r="J11" s="134"/>
      <c r="K11" s="134"/>
      <c r="L11" s="134"/>
      <c r="M11" s="130">
        <v>44.015312004872712</v>
      </c>
      <c r="N11" s="112">
        <v>165.83736911465343</v>
      </c>
      <c r="O11" s="112">
        <v>533.08790444225076</v>
      </c>
      <c r="P11" s="112">
        <v>955.64568217391763</v>
      </c>
      <c r="Q11" s="112">
        <v>8.5438025869649259</v>
      </c>
      <c r="R11" s="112">
        <v>2158.8308292111242</v>
      </c>
      <c r="S11" s="112">
        <v>271.39658416011423</v>
      </c>
      <c r="T11" s="112">
        <v>1728.8640301705088</v>
      </c>
      <c r="U11" s="113">
        <v>0.84306839592397143</v>
      </c>
      <c r="V11" s="113">
        <v>1.1592330554332786</v>
      </c>
      <c r="W11" s="112">
        <v>89.185126000252495</v>
      </c>
      <c r="X11" s="112">
        <v>10.365617373566428</v>
      </c>
      <c r="Y11" s="109">
        <v>10.570813857700999</v>
      </c>
    </row>
    <row r="12" spans="1:25" ht="15" customHeight="1" x14ac:dyDescent="0.15">
      <c r="A12" s="118">
        <v>183</v>
      </c>
      <c r="B12" s="111">
        <v>2</v>
      </c>
      <c r="C12" s="111">
        <v>40</v>
      </c>
      <c r="D12" s="112">
        <v>1318.8196953273514</v>
      </c>
      <c r="E12" s="124">
        <v>48.94940334835843</v>
      </c>
      <c r="F12" s="132"/>
      <c r="G12" s="133"/>
      <c r="H12" s="132"/>
      <c r="I12" s="127">
        <v>0.75447472895424283</v>
      </c>
      <c r="J12" s="134"/>
      <c r="K12" s="134"/>
      <c r="L12" s="134"/>
      <c r="M12" s="130">
        <v>36.841729148206007</v>
      </c>
      <c r="N12" s="112">
        <v>196.94631031840777</v>
      </c>
      <c r="O12" s="112">
        <v>451.54591736151309</v>
      </c>
      <c r="P12" s="112">
        <v>798.52981588823309</v>
      </c>
      <c r="Q12" s="112">
        <v>7.7208843103569267</v>
      </c>
      <c r="R12" s="112">
        <v>1889.2987883257642</v>
      </c>
      <c r="S12" s="112">
        <v>145.82276720073213</v>
      </c>
      <c r="T12" s="112">
        <v>2398.639697139432</v>
      </c>
      <c r="U12" s="113">
        <v>0.75447472895424283</v>
      </c>
      <c r="V12" s="113">
        <v>0.91723364570882171</v>
      </c>
      <c r="W12" s="112">
        <v>100.1431322572893</v>
      </c>
      <c r="X12" s="112">
        <v>10.040601410636</v>
      </c>
      <c r="Y12" s="109">
        <v>8.6433816707640592</v>
      </c>
    </row>
    <row r="13" spans="1:25" ht="15" customHeight="1" x14ac:dyDescent="0.15">
      <c r="A13" s="118">
        <v>196</v>
      </c>
      <c r="B13" s="111">
        <v>2</v>
      </c>
      <c r="C13" s="111">
        <v>40</v>
      </c>
      <c r="D13" s="112">
        <v>1334.9679085348801</v>
      </c>
      <c r="E13" s="124">
        <v>66.011719592879643</v>
      </c>
      <c r="F13" s="132"/>
      <c r="G13" s="133"/>
      <c r="H13" s="132"/>
      <c r="I13" s="127">
        <v>1.0329966147628926</v>
      </c>
      <c r="J13" s="134"/>
      <c r="K13" s="134"/>
      <c r="L13" s="134"/>
      <c r="M13" s="130">
        <v>50.142879710582569</v>
      </c>
      <c r="N13" s="112">
        <v>154.21238519009208</v>
      </c>
      <c r="O13" s="112">
        <v>437.12095357567142</v>
      </c>
      <c r="P13" s="112">
        <v>964.0264933421098</v>
      </c>
      <c r="Q13" s="112">
        <v>8.3836621575515</v>
      </c>
      <c r="R13" s="112">
        <v>2381.5416749720016</v>
      </c>
      <c r="S13" s="112">
        <v>164.89282506417143</v>
      </c>
      <c r="T13" s="112">
        <v>2626.4507339089391</v>
      </c>
      <c r="U13" s="113">
        <v>1.0329966147628926</v>
      </c>
      <c r="V13" s="113">
        <v>0.99180834067120716</v>
      </c>
      <c r="W13" s="112">
        <v>142.91113036237428</v>
      </c>
      <c r="X13" s="112">
        <v>13.668062078494785</v>
      </c>
      <c r="Y13" s="109">
        <v>8.8770289093548289</v>
      </c>
    </row>
    <row r="14" spans="1:25" ht="15" customHeight="1" x14ac:dyDescent="0.15">
      <c r="A14" s="118">
        <v>172</v>
      </c>
      <c r="B14" s="111">
        <v>2</v>
      </c>
      <c r="C14" s="111">
        <v>32</v>
      </c>
      <c r="D14" s="112">
        <v>1356.6512569743711</v>
      </c>
      <c r="E14" s="124">
        <v>58.742298154822507</v>
      </c>
      <c r="F14" s="132"/>
      <c r="G14" s="133"/>
      <c r="H14" s="132"/>
      <c r="I14" s="127">
        <v>0.90764887438916075</v>
      </c>
      <c r="J14" s="134"/>
      <c r="K14" s="134"/>
      <c r="L14" s="134"/>
      <c r="M14" s="130">
        <v>43.230260785175425</v>
      </c>
      <c r="N14" s="112">
        <v>177.05081834230117</v>
      </c>
      <c r="O14" s="112">
        <v>398.02223240206462</v>
      </c>
      <c r="P14" s="112">
        <v>878.39268258187644</v>
      </c>
      <c r="Q14" s="112">
        <v>6.8494182208734271</v>
      </c>
      <c r="R14" s="112">
        <v>1905.3416141168211</v>
      </c>
      <c r="S14" s="112">
        <v>254.9897501036032</v>
      </c>
      <c r="T14" s="112">
        <v>1692.2973450649231</v>
      </c>
      <c r="U14" s="113">
        <v>0.90764887438916075</v>
      </c>
      <c r="V14" s="113">
        <v>1.057421582192682</v>
      </c>
      <c r="W14" s="112">
        <v>76.781656092085001</v>
      </c>
      <c r="X14" s="112">
        <v>7.9609101965775366</v>
      </c>
      <c r="Y14" s="109">
        <v>8.3895784946890419</v>
      </c>
    </row>
    <row r="15" spans="1:25" ht="15" customHeight="1" x14ac:dyDescent="0.15">
      <c r="A15" s="118">
        <v>186</v>
      </c>
      <c r="B15" s="111">
        <v>2</v>
      </c>
      <c r="C15" s="111">
        <v>40</v>
      </c>
      <c r="D15" s="112">
        <v>1454.1375232518531</v>
      </c>
      <c r="E15" s="124">
        <v>54.587197394655433</v>
      </c>
      <c r="F15" s="132"/>
      <c r="G15" s="133"/>
      <c r="H15" s="132"/>
      <c r="I15" s="127">
        <v>0.78944088659310707</v>
      </c>
      <c r="J15" s="134"/>
      <c r="K15" s="134"/>
      <c r="L15" s="134"/>
      <c r="M15" s="130">
        <v>54.193729617813354</v>
      </c>
      <c r="N15" s="112">
        <v>181.44037232466835</v>
      </c>
      <c r="O15" s="112">
        <v>274.86140400968065</v>
      </c>
      <c r="P15" s="112">
        <v>774.04178148241499</v>
      </c>
      <c r="Q15" s="112">
        <v>7.0093017351815003</v>
      </c>
      <c r="R15" s="112">
        <v>1611.0752548602341</v>
      </c>
      <c r="S15" s="112">
        <v>123.1513676289886</v>
      </c>
      <c r="T15" s="112">
        <v>1839.6673918211725</v>
      </c>
      <c r="U15" s="113">
        <v>0.78944088659310707</v>
      </c>
      <c r="V15" s="113">
        <v>0.80509387220555717</v>
      </c>
      <c r="W15" s="112">
        <v>63.60024102950571</v>
      </c>
      <c r="X15" s="112">
        <v>7.3649539404329989</v>
      </c>
      <c r="Y15" s="109">
        <v>9.3481408719930759</v>
      </c>
    </row>
    <row r="16" spans="1:25" ht="15" customHeight="1" x14ac:dyDescent="0.15">
      <c r="A16" s="118">
        <v>200</v>
      </c>
      <c r="B16" s="111">
        <v>2</v>
      </c>
      <c r="C16" s="111">
        <v>34</v>
      </c>
      <c r="D16" s="112">
        <v>1455.5795858065806</v>
      </c>
      <c r="E16" s="124">
        <v>61.368117143919719</v>
      </c>
      <c r="F16" s="132"/>
      <c r="G16" s="133"/>
      <c r="H16" s="132"/>
      <c r="I16" s="127">
        <v>1.0325957090513429</v>
      </c>
      <c r="J16" s="134"/>
      <c r="K16" s="134"/>
      <c r="L16" s="134"/>
      <c r="M16" s="130">
        <v>39.684534761331648</v>
      </c>
      <c r="N16" s="112">
        <v>220.15184873902146</v>
      </c>
      <c r="O16" s="112">
        <v>489.59995135072711</v>
      </c>
      <c r="P16" s="112">
        <v>905.49934905224939</v>
      </c>
      <c r="Q16" s="112">
        <v>7.9535317449192133</v>
      </c>
      <c r="R16" s="112">
        <v>2683.4149687008494</v>
      </c>
      <c r="S16" s="112">
        <v>85.837297737066436</v>
      </c>
      <c r="T16" s="112">
        <v>3858.8368880180938</v>
      </c>
      <c r="U16" s="113">
        <v>1.0325957090513429</v>
      </c>
      <c r="V16" s="113">
        <v>1.1004369641788712</v>
      </c>
      <c r="W16" s="112">
        <v>98.846956758185698</v>
      </c>
      <c r="X16" s="112">
        <v>11.561306481329357</v>
      </c>
      <c r="Y16" s="109">
        <v>6.7149399408160884</v>
      </c>
    </row>
    <row r="17" spans="1:25" ht="15" customHeight="1" x14ac:dyDescent="0.15">
      <c r="A17" s="118">
        <v>122</v>
      </c>
      <c r="B17" s="111">
        <v>2</v>
      </c>
      <c r="C17" s="111">
        <v>39</v>
      </c>
      <c r="D17" s="112">
        <v>1458.2071810975099</v>
      </c>
      <c r="E17" s="124">
        <v>61.825009061251713</v>
      </c>
      <c r="F17" s="132"/>
      <c r="G17" s="133"/>
      <c r="H17" s="132"/>
      <c r="I17" s="127">
        <v>0.96852606779660377</v>
      </c>
      <c r="J17" s="134"/>
      <c r="K17" s="134"/>
      <c r="L17" s="134"/>
      <c r="M17" s="130">
        <v>42.477159299471261</v>
      </c>
      <c r="N17" s="112">
        <v>207.17589340138147</v>
      </c>
      <c r="O17" s="112">
        <v>519.95788478846896</v>
      </c>
      <c r="P17" s="112">
        <v>989.14112287989371</v>
      </c>
      <c r="Q17" s="112">
        <v>9.8756417408778212</v>
      </c>
      <c r="R17" s="112">
        <v>2537.4222792709406</v>
      </c>
      <c r="S17" s="112">
        <v>142.47684835797503</v>
      </c>
      <c r="T17" s="112">
        <v>3815.140944574669</v>
      </c>
      <c r="U17" s="113">
        <v>0.96852606779660377</v>
      </c>
      <c r="V17" s="113">
        <v>1.1596253172538427</v>
      </c>
      <c r="W17" s="112">
        <v>99.150588847749631</v>
      </c>
      <c r="X17" s="112">
        <v>12.94656368906846</v>
      </c>
      <c r="Y17" s="109">
        <v>10.43396467261578</v>
      </c>
    </row>
    <row r="18" spans="1:25" ht="15" customHeight="1" x14ac:dyDescent="0.15">
      <c r="A18" s="118">
        <v>193</v>
      </c>
      <c r="B18" s="111">
        <v>2</v>
      </c>
      <c r="C18" s="111">
        <v>34</v>
      </c>
      <c r="D18" s="112">
        <v>1492.8488410375271</v>
      </c>
      <c r="E18" s="124">
        <v>65.98268561837358</v>
      </c>
      <c r="F18" s="132"/>
      <c r="G18" s="133"/>
      <c r="H18" s="132"/>
      <c r="I18" s="127">
        <v>0.94526751897669281</v>
      </c>
      <c r="J18" s="134"/>
      <c r="K18" s="134"/>
      <c r="L18" s="134"/>
      <c r="M18" s="130">
        <v>59.290505559416872</v>
      </c>
      <c r="N18" s="112">
        <v>169.83235155997895</v>
      </c>
      <c r="O18" s="112">
        <v>349.2582118160164</v>
      </c>
      <c r="P18" s="112">
        <v>904.70267965854021</v>
      </c>
      <c r="Q18" s="112">
        <v>8.8333820502557838</v>
      </c>
      <c r="R18" s="112">
        <v>2315.5344129756072</v>
      </c>
      <c r="S18" s="112">
        <v>141.06759466419999</v>
      </c>
      <c r="T18" s="112">
        <v>3182.247354141115</v>
      </c>
      <c r="U18" s="113">
        <v>0.94526751897669281</v>
      </c>
      <c r="V18" s="113">
        <v>1.0326973212744215</v>
      </c>
      <c r="W18" s="112">
        <v>104.834877805245</v>
      </c>
      <c r="X18" s="112">
        <v>9.0314028124042149</v>
      </c>
      <c r="Y18" s="109">
        <v>7.92038131278664</v>
      </c>
    </row>
    <row r="19" spans="1:25" ht="15" customHeight="1" x14ac:dyDescent="0.15">
      <c r="A19" s="118">
        <v>139</v>
      </c>
      <c r="B19" s="111">
        <v>2</v>
      </c>
      <c r="C19" s="111">
        <v>55</v>
      </c>
      <c r="D19" s="112">
        <v>1497.3689506183978</v>
      </c>
      <c r="E19" s="124">
        <v>61.25279138911209</v>
      </c>
      <c r="F19" s="132"/>
      <c r="G19" s="133"/>
      <c r="H19" s="132"/>
      <c r="I19" s="127">
        <v>0.83157879618814612</v>
      </c>
      <c r="J19" s="134"/>
      <c r="K19" s="134"/>
      <c r="L19" s="134"/>
      <c r="M19" s="130">
        <v>40.368477873271999</v>
      </c>
      <c r="N19" s="112">
        <v>223.34211544125608</v>
      </c>
      <c r="O19" s="112">
        <v>519.81463035616218</v>
      </c>
      <c r="P19" s="112">
        <v>990.56120124699009</v>
      </c>
      <c r="Q19" s="112">
        <v>8.7898123554306054</v>
      </c>
      <c r="R19" s="112">
        <v>2579.8199774994473</v>
      </c>
      <c r="S19" s="112">
        <v>141.75702742147143</v>
      </c>
      <c r="T19" s="112">
        <v>2000.0356201656257</v>
      </c>
      <c r="U19" s="113">
        <v>0.83157879618814612</v>
      </c>
      <c r="V19" s="113">
        <v>1.1565312566201218</v>
      </c>
      <c r="W19" s="112">
        <v>122.61201230535073</v>
      </c>
      <c r="X19" s="112">
        <v>11.751118501541963</v>
      </c>
      <c r="Y19" s="109">
        <v>10.004909757513722</v>
      </c>
    </row>
    <row r="20" spans="1:25" ht="15" customHeight="1" x14ac:dyDescent="0.15">
      <c r="A20" s="118">
        <v>170</v>
      </c>
      <c r="B20" s="111">
        <v>2</v>
      </c>
      <c r="C20" s="111">
        <v>41</v>
      </c>
      <c r="D20" s="112">
        <v>1511.566189624642</v>
      </c>
      <c r="E20" s="124">
        <v>61.670556951522748</v>
      </c>
      <c r="F20" s="132"/>
      <c r="G20" s="133"/>
      <c r="H20" s="132"/>
      <c r="I20" s="127">
        <v>0.87819351853409977</v>
      </c>
      <c r="J20" s="134"/>
      <c r="K20" s="134"/>
      <c r="L20" s="134"/>
      <c r="M20" s="130">
        <v>42.980439423097849</v>
      </c>
      <c r="N20" s="112">
        <v>220.87619610816748</v>
      </c>
      <c r="O20" s="112">
        <v>486.12785334866328</v>
      </c>
      <c r="P20" s="112">
        <v>963.66499392719732</v>
      </c>
      <c r="Q20" s="112">
        <v>9.1188138989450724</v>
      </c>
      <c r="R20" s="112">
        <v>2506.0137790748531</v>
      </c>
      <c r="S20" s="112">
        <v>149.78389427226429</v>
      </c>
      <c r="T20" s="112">
        <v>2259.87900994144</v>
      </c>
      <c r="U20" s="113">
        <v>0.87819351853409977</v>
      </c>
      <c r="V20" s="113">
        <v>1.2451663868575391</v>
      </c>
      <c r="W20" s="112">
        <v>160.29828550486323</v>
      </c>
      <c r="X20" s="112">
        <v>13.147114939716745</v>
      </c>
      <c r="Y20" s="109">
        <v>8.9995404056028594</v>
      </c>
    </row>
    <row r="21" spans="1:25" ht="15" customHeight="1" x14ac:dyDescent="0.15">
      <c r="A21" s="118">
        <v>107</v>
      </c>
      <c r="B21" s="111">
        <v>2</v>
      </c>
      <c r="C21" s="111">
        <v>34</v>
      </c>
      <c r="D21" s="112">
        <v>1512.6342752192104</v>
      </c>
      <c r="E21" s="124">
        <v>69.091787932298715</v>
      </c>
      <c r="F21" s="132"/>
      <c r="G21" s="133"/>
      <c r="H21" s="132"/>
      <c r="I21" s="127">
        <v>0.9574587011860034</v>
      </c>
      <c r="J21" s="134"/>
      <c r="K21" s="134"/>
      <c r="L21" s="134"/>
      <c r="M21" s="130">
        <v>41.521950974264577</v>
      </c>
      <c r="N21" s="112">
        <v>212.89223882659599</v>
      </c>
      <c r="O21" s="112">
        <v>684.26481850709376</v>
      </c>
      <c r="P21" s="112">
        <v>1167.8590810993505</v>
      </c>
      <c r="Q21" s="112">
        <v>11.429881848358821</v>
      </c>
      <c r="R21" s="112">
        <v>2610.310248512772</v>
      </c>
      <c r="S21" s="112">
        <v>821.392131992553</v>
      </c>
      <c r="T21" s="112">
        <v>3459.1111269717376</v>
      </c>
      <c r="U21" s="113">
        <v>0.9574587011860034</v>
      </c>
      <c r="V21" s="113">
        <v>1.5562004176608892</v>
      </c>
      <c r="W21" s="112">
        <v>122.96604727421393</v>
      </c>
      <c r="X21" s="112">
        <v>12.497665039340715</v>
      </c>
      <c r="Y21" s="109">
        <v>10.68284194206656</v>
      </c>
    </row>
    <row r="22" spans="1:25" ht="15" customHeight="1" x14ac:dyDescent="0.15">
      <c r="A22" s="118">
        <v>197</v>
      </c>
      <c r="B22" s="111">
        <v>2</v>
      </c>
      <c r="C22" s="111">
        <v>54</v>
      </c>
      <c r="D22" s="112">
        <v>1520.5947544453684</v>
      </c>
      <c r="E22" s="124">
        <v>61.086198712088915</v>
      </c>
      <c r="F22" s="132"/>
      <c r="G22" s="133"/>
      <c r="H22" s="132"/>
      <c r="I22" s="127">
        <v>1.0644538156180219</v>
      </c>
      <c r="J22" s="134"/>
      <c r="K22" s="134"/>
      <c r="L22" s="134"/>
      <c r="M22" s="130">
        <v>54.412093424018273</v>
      </c>
      <c r="N22" s="112">
        <v>193.37330378076607</v>
      </c>
      <c r="O22" s="112">
        <v>464.87352207890495</v>
      </c>
      <c r="P22" s="112">
        <v>901.59850349751503</v>
      </c>
      <c r="Q22" s="112">
        <v>7.2994732216406453</v>
      </c>
      <c r="R22" s="112">
        <v>2263.9180169749648</v>
      </c>
      <c r="S22" s="112">
        <v>144.73597270507</v>
      </c>
      <c r="T22" s="112">
        <v>3697.4109243298371</v>
      </c>
      <c r="U22" s="113">
        <v>1.0644538156180219</v>
      </c>
      <c r="V22" s="113">
        <v>1.1739886590492929</v>
      </c>
      <c r="W22" s="112">
        <v>70.849737941494979</v>
      </c>
      <c r="X22" s="112">
        <v>8.9975069215734997</v>
      </c>
      <c r="Y22" s="109">
        <v>7.1328241357973523</v>
      </c>
    </row>
    <row r="23" spans="1:25" ht="15" customHeight="1" x14ac:dyDescent="0.15">
      <c r="A23" s="118">
        <v>159</v>
      </c>
      <c r="B23" s="111">
        <v>2</v>
      </c>
      <c r="C23" s="111">
        <v>53</v>
      </c>
      <c r="D23" s="112">
        <v>1550.021391106967</v>
      </c>
      <c r="E23" s="124">
        <v>70.588362592215631</v>
      </c>
      <c r="F23" s="132"/>
      <c r="G23" s="133"/>
      <c r="H23" s="132"/>
      <c r="I23" s="127">
        <v>0.89698649147543197</v>
      </c>
      <c r="J23" s="134"/>
      <c r="K23" s="134"/>
      <c r="L23" s="134"/>
      <c r="M23" s="130">
        <v>45.050201982253441</v>
      </c>
      <c r="N23" s="112">
        <v>212.91631319611341</v>
      </c>
      <c r="O23" s="112">
        <v>541.40994403790626</v>
      </c>
      <c r="P23" s="112">
        <v>1055.2830615391108</v>
      </c>
      <c r="Q23" s="112">
        <v>9.6301016759187856</v>
      </c>
      <c r="R23" s="112">
        <v>2391.5498920944292</v>
      </c>
      <c r="S23" s="112">
        <v>131.63178352660714</v>
      </c>
      <c r="T23" s="112">
        <v>2847.5597228591078</v>
      </c>
      <c r="U23" s="113">
        <v>0.89698649147543197</v>
      </c>
      <c r="V23" s="113">
        <v>1.1687702818912962</v>
      </c>
      <c r="W23" s="112">
        <v>103.26272455193289</v>
      </c>
      <c r="X23" s="112">
        <v>12.739823520212285</v>
      </c>
      <c r="Y23" s="109">
        <v>10.67769511999299</v>
      </c>
    </row>
    <row r="24" spans="1:25" ht="15" customHeight="1" x14ac:dyDescent="0.15">
      <c r="A24" s="118">
        <v>161</v>
      </c>
      <c r="B24" s="111">
        <v>2</v>
      </c>
      <c r="C24" s="111">
        <v>36</v>
      </c>
      <c r="D24" s="112">
        <v>1555.7344450433345</v>
      </c>
      <c r="E24" s="124">
        <v>66.529419327776409</v>
      </c>
      <c r="F24" s="132"/>
      <c r="G24" s="133"/>
      <c r="H24" s="132"/>
      <c r="I24" s="127">
        <v>0.93560578435521424</v>
      </c>
      <c r="J24" s="134"/>
      <c r="K24" s="134"/>
      <c r="L24" s="134"/>
      <c r="M24" s="130">
        <v>51.910443124834792</v>
      </c>
      <c r="N24" s="112">
        <v>204.76467665030623</v>
      </c>
      <c r="O24" s="112">
        <v>542.94750641061887</v>
      </c>
      <c r="P24" s="112">
        <v>1053.0032604267576</v>
      </c>
      <c r="Q24" s="112">
        <v>10.657799879385323</v>
      </c>
      <c r="R24" s="112">
        <v>2604.0606359109192</v>
      </c>
      <c r="S24" s="112">
        <v>847.39472022991049</v>
      </c>
      <c r="T24" s="112">
        <v>2206.4116885394387</v>
      </c>
      <c r="U24" s="113">
        <v>0.93560578435521424</v>
      </c>
      <c r="V24" s="113">
        <v>1.4468781669468431</v>
      </c>
      <c r="W24" s="112">
        <v>134.10653750191926</v>
      </c>
      <c r="X24" s="112">
        <v>14.572988279919105</v>
      </c>
      <c r="Y24" s="109">
        <v>9.4896598646148451</v>
      </c>
    </row>
    <row r="25" spans="1:25" ht="15" customHeight="1" x14ac:dyDescent="0.15">
      <c r="A25" s="118">
        <v>126</v>
      </c>
      <c r="B25" s="111">
        <v>2</v>
      </c>
      <c r="C25" s="111">
        <v>31</v>
      </c>
      <c r="D25" s="112">
        <v>1560.59803541371</v>
      </c>
      <c r="E25" s="124">
        <v>71.187759383271413</v>
      </c>
      <c r="F25" s="132"/>
      <c r="G25" s="133"/>
      <c r="H25" s="132"/>
      <c r="I25" s="127">
        <v>0.96430090469856056</v>
      </c>
      <c r="J25" s="134"/>
      <c r="K25" s="134"/>
      <c r="L25" s="134"/>
      <c r="M25" s="130">
        <v>42.708210701452359</v>
      </c>
      <c r="N25" s="112">
        <v>223.45121826304617</v>
      </c>
      <c r="O25" s="112">
        <v>475.03131683739133</v>
      </c>
      <c r="P25" s="112">
        <v>1082.4268512471076</v>
      </c>
      <c r="Q25" s="112">
        <v>9.9165493148078205</v>
      </c>
      <c r="R25" s="112">
        <v>2436.1526729604789</v>
      </c>
      <c r="S25" s="112">
        <v>137.33647315309284</v>
      </c>
      <c r="T25" s="112">
        <v>2074.4241429335284</v>
      </c>
      <c r="U25" s="113">
        <v>0.96430090469856056</v>
      </c>
      <c r="V25" s="113">
        <v>1.2033707863219034</v>
      </c>
      <c r="W25" s="112">
        <v>75.783742870632508</v>
      </c>
      <c r="X25" s="112">
        <v>12.125770853353858</v>
      </c>
      <c r="Y25" s="109">
        <v>11.200950214693556</v>
      </c>
    </row>
    <row r="26" spans="1:25" ht="15" customHeight="1" x14ac:dyDescent="0.15">
      <c r="A26" s="118">
        <v>146</v>
      </c>
      <c r="B26" s="111">
        <v>2</v>
      </c>
      <c r="C26" s="111">
        <v>56</v>
      </c>
      <c r="D26" s="112">
        <v>1562.4462481214689</v>
      </c>
      <c r="E26" s="124">
        <v>63.547878961505823</v>
      </c>
      <c r="F26" s="132"/>
      <c r="G26" s="133"/>
      <c r="H26" s="132"/>
      <c r="I26" s="127">
        <v>0.93164266598792467</v>
      </c>
      <c r="J26" s="134"/>
      <c r="K26" s="134"/>
      <c r="L26" s="134"/>
      <c r="M26" s="130">
        <v>41.720881756637823</v>
      </c>
      <c r="N26" s="112">
        <v>234.4779469168904</v>
      </c>
      <c r="O26" s="112">
        <v>601.23986851275026</v>
      </c>
      <c r="P26" s="112">
        <v>1005.3945258970444</v>
      </c>
      <c r="Q26" s="112">
        <v>9.6787376508085714</v>
      </c>
      <c r="R26" s="112">
        <v>2669.6070866164023</v>
      </c>
      <c r="S26" s="112">
        <v>242.15089440936217</v>
      </c>
      <c r="T26" s="112">
        <v>2767.6151740382147</v>
      </c>
      <c r="U26" s="113">
        <v>0.93164266598792467</v>
      </c>
      <c r="V26" s="113">
        <v>1.2569519938557503</v>
      </c>
      <c r="W26" s="112">
        <v>127.21555530037715</v>
      </c>
      <c r="X26" s="112">
        <v>13.790326217106392</v>
      </c>
      <c r="Y26" s="109">
        <v>10.002202061608175</v>
      </c>
    </row>
    <row r="27" spans="1:25" ht="15" customHeight="1" x14ac:dyDescent="0.15">
      <c r="A27" s="118">
        <v>133</v>
      </c>
      <c r="B27" s="111">
        <v>2</v>
      </c>
      <c r="C27" s="111">
        <v>47</v>
      </c>
      <c r="D27" s="112">
        <v>1601.3107487975262</v>
      </c>
      <c r="E27" s="124">
        <v>67.284078950687075</v>
      </c>
      <c r="F27" s="132"/>
      <c r="G27" s="133"/>
      <c r="H27" s="132"/>
      <c r="I27" s="127">
        <v>0.91838061399296422</v>
      </c>
      <c r="J27" s="134"/>
      <c r="K27" s="134"/>
      <c r="L27" s="134"/>
      <c r="M27" s="130">
        <v>41.563956969805432</v>
      </c>
      <c r="N27" s="112">
        <v>233.49653297274341</v>
      </c>
      <c r="O27" s="112">
        <v>411.38729001355256</v>
      </c>
      <c r="P27" s="112">
        <v>971.73796949473228</v>
      </c>
      <c r="Q27" s="112">
        <v>8.8154230383894649</v>
      </c>
      <c r="R27" s="112">
        <v>2250.5307446623669</v>
      </c>
      <c r="S27" s="112">
        <v>93.803750035671428</v>
      </c>
      <c r="T27" s="112">
        <v>1899.2799557585211</v>
      </c>
      <c r="U27" s="113">
        <v>0.91838061399296422</v>
      </c>
      <c r="V27" s="113">
        <v>0.98595031743246087</v>
      </c>
      <c r="W27" s="112">
        <v>99.414862680176412</v>
      </c>
      <c r="X27" s="112">
        <v>12.18659753532164</v>
      </c>
      <c r="Y27" s="109">
        <v>10.819725090264678</v>
      </c>
    </row>
    <row r="28" spans="1:25" ht="15" customHeight="1" x14ac:dyDescent="0.15">
      <c r="A28" s="118">
        <v>166</v>
      </c>
      <c r="B28" s="111">
        <v>2</v>
      </c>
      <c r="C28" s="111">
        <v>52</v>
      </c>
      <c r="D28" s="112">
        <v>1603.5339449433802</v>
      </c>
      <c r="E28" s="124">
        <v>69.178816302893068</v>
      </c>
      <c r="F28" s="132"/>
      <c r="G28" s="133"/>
      <c r="H28" s="132"/>
      <c r="I28" s="127">
        <v>0.96976020888180336</v>
      </c>
      <c r="J28" s="134"/>
      <c r="K28" s="134"/>
      <c r="L28" s="134"/>
      <c r="M28" s="130">
        <v>50.773963659226631</v>
      </c>
      <c r="N28" s="112">
        <v>213.60142860295906</v>
      </c>
      <c r="O28" s="112">
        <v>387.05036050077041</v>
      </c>
      <c r="P28" s="112">
        <v>1016.8377809587746</v>
      </c>
      <c r="Q28" s="112">
        <v>10.147875221511962</v>
      </c>
      <c r="R28" s="112">
        <v>2606.90353427633</v>
      </c>
      <c r="S28" s="112">
        <v>970.39035269293061</v>
      </c>
      <c r="T28" s="112">
        <v>2077.2257492450512</v>
      </c>
      <c r="U28" s="113">
        <v>0.96976020888180336</v>
      </c>
      <c r="V28" s="113">
        <v>1.2271622127083037</v>
      </c>
      <c r="W28" s="112">
        <v>117.08947004777322</v>
      </c>
      <c r="X28" s="112">
        <v>12.424198184461176</v>
      </c>
      <c r="Y28" s="109">
        <v>12.032993255525612</v>
      </c>
    </row>
    <row r="29" spans="1:25" ht="15" customHeight="1" x14ac:dyDescent="0.15">
      <c r="A29" s="118">
        <v>143</v>
      </c>
      <c r="B29" s="111">
        <v>2</v>
      </c>
      <c r="C29" s="111">
        <v>43</v>
      </c>
      <c r="D29" s="112">
        <v>1611.1323878476837</v>
      </c>
      <c r="E29" s="124">
        <v>63.097666188515902</v>
      </c>
      <c r="F29" s="132"/>
      <c r="G29" s="133"/>
      <c r="H29" s="132"/>
      <c r="I29" s="127">
        <v>0.90492379594358552</v>
      </c>
      <c r="J29" s="134"/>
      <c r="K29" s="134"/>
      <c r="L29" s="134"/>
      <c r="M29" s="130">
        <v>44.037238322225043</v>
      </c>
      <c r="N29" s="112">
        <v>241.45200412018951</v>
      </c>
      <c r="O29" s="112">
        <v>499.16189520954561</v>
      </c>
      <c r="P29" s="112">
        <v>944.18838330078904</v>
      </c>
      <c r="Q29" s="112">
        <v>10.882134148205429</v>
      </c>
      <c r="R29" s="112">
        <v>2607.0729590836168</v>
      </c>
      <c r="S29" s="112">
        <v>87.941249285328567</v>
      </c>
      <c r="T29" s="112">
        <v>2626.0759263570503</v>
      </c>
      <c r="U29" s="113">
        <v>0.90492379594358552</v>
      </c>
      <c r="V29" s="113">
        <v>0.96167622038117162</v>
      </c>
      <c r="W29" s="112">
        <v>70.761732586694308</v>
      </c>
      <c r="X29" s="112">
        <v>11.991663311682213</v>
      </c>
      <c r="Y29" s="109">
        <v>14.717875286129132</v>
      </c>
    </row>
    <row r="30" spans="1:25" ht="15" customHeight="1" x14ac:dyDescent="0.15">
      <c r="A30" s="118">
        <v>156</v>
      </c>
      <c r="B30" s="111">
        <v>2</v>
      </c>
      <c r="C30" s="111">
        <v>47</v>
      </c>
      <c r="D30" s="112">
        <v>1614.0257510184281</v>
      </c>
      <c r="E30" s="124">
        <v>71.038580213055397</v>
      </c>
      <c r="F30" s="132"/>
      <c r="G30" s="133"/>
      <c r="H30" s="132"/>
      <c r="I30" s="127">
        <v>1.1204147774826427</v>
      </c>
      <c r="J30" s="134"/>
      <c r="K30" s="134"/>
      <c r="L30" s="134"/>
      <c r="M30" s="130">
        <v>50.417188122195675</v>
      </c>
      <c r="N30" s="112">
        <v>220.93105531281321</v>
      </c>
      <c r="O30" s="112">
        <v>622.062146427671</v>
      </c>
      <c r="P30" s="112">
        <v>1107.7803049858774</v>
      </c>
      <c r="Q30" s="112">
        <v>11.238745107975891</v>
      </c>
      <c r="R30" s="112">
        <v>3257.5773380637561</v>
      </c>
      <c r="S30" s="112">
        <v>186.06008053039071</v>
      </c>
      <c r="T30" s="112">
        <v>4002.069185817224</v>
      </c>
      <c r="U30" s="113">
        <v>1.1204147774826427</v>
      </c>
      <c r="V30" s="113">
        <v>1.5182013296939392</v>
      </c>
      <c r="W30" s="112">
        <v>191.3940193509321</v>
      </c>
      <c r="X30" s="112">
        <v>15.563846991236106</v>
      </c>
      <c r="Y30" s="109">
        <v>11.003495881853107</v>
      </c>
    </row>
    <row r="31" spans="1:25" ht="15" customHeight="1" x14ac:dyDescent="0.15">
      <c r="A31" s="118">
        <v>102</v>
      </c>
      <c r="B31" s="111">
        <v>2</v>
      </c>
      <c r="C31" s="111">
        <v>58</v>
      </c>
      <c r="D31" s="112">
        <v>1614.5800945284634</v>
      </c>
      <c r="E31" s="124">
        <v>79.227305594664799</v>
      </c>
      <c r="F31" s="132"/>
      <c r="G31" s="133"/>
      <c r="H31" s="132"/>
      <c r="I31" s="127">
        <v>0.99433412058901782</v>
      </c>
      <c r="J31" s="134"/>
      <c r="K31" s="134"/>
      <c r="L31" s="134"/>
      <c r="M31" s="130">
        <v>43.029848326374214</v>
      </c>
      <c r="N31" s="112">
        <v>218.24810595460508</v>
      </c>
      <c r="O31" s="112">
        <v>616.5684255886174</v>
      </c>
      <c r="P31" s="112">
        <v>1157.7986327205494</v>
      </c>
      <c r="Q31" s="112">
        <v>12.026902482322532</v>
      </c>
      <c r="R31" s="112">
        <v>2730.9197171354094</v>
      </c>
      <c r="S31" s="112">
        <v>124.32671254663217</v>
      </c>
      <c r="T31" s="112">
        <v>5159.3587471778055</v>
      </c>
      <c r="U31" s="113">
        <v>0.99433412058901782</v>
      </c>
      <c r="V31" s="113">
        <v>1.1279591967369</v>
      </c>
      <c r="W31" s="112">
        <v>114.75095010521714</v>
      </c>
      <c r="X31" s="112">
        <v>14.181070657167314</v>
      </c>
      <c r="Y31" s="109">
        <v>10.18273856488273</v>
      </c>
    </row>
    <row r="32" spans="1:25" ht="15" customHeight="1" x14ac:dyDescent="0.15">
      <c r="A32" s="118">
        <v>111</v>
      </c>
      <c r="B32" s="111">
        <v>2</v>
      </c>
      <c r="C32" s="111">
        <v>47</v>
      </c>
      <c r="D32" s="112">
        <v>1619.8147666866601</v>
      </c>
      <c r="E32" s="124">
        <v>81.037224452171401</v>
      </c>
      <c r="F32" s="132"/>
      <c r="G32" s="133"/>
      <c r="H32" s="132"/>
      <c r="I32" s="127">
        <v>1.1697015422201287</v>
      </c>
      <c r="J32" s="134"/>
      <c r="K32" s="134"/>
      <c r="L32" s="134"/>
      <c r="M32" s="130">
        <v>53.288754503493067</v>
      </c>
      <c r="N32" s="112">
        <v>196.46374502020652</v>
      </c>
      <c r="O32" s="112">
        <v>614.12224150449777</v>
      </c>
      <c r="P32" s="112">
        <v>1202.3399145773549</v>
      </c>
      <c r="Q32" s="112">
        <v>11.791933892918323</v>
      </c>
      <c r="R32" s="112">
        <v>2784.6665424097</v>
      </c>
      <c r="S32" s="112">
        <v>711.2147791783716</v>
      </c>
      <c r="T32" s="112">
        <v>4584.6854868375094</v>
      </c>
      <c r="U32" s="113">
        <v>1.1697015422201287</v>
      </c>
      <c r="V32" s="113">
        <v>1.3780480705605747</v>
      </c>
      <c r="W32" s="112">
        <v>100.88840296524572</v>
      </c>
      <c r="X32" s="112">
        <v>12.689068463816605</v>
      </c>
      <c r="Y32" s="109">
        <v>11.418876195636287</v>
      </c>
    </row>
    <row r="33" spans="1:25" ht="15" customHeight="1" x14ac:dyDescent="0.15">
      <c r="A33" s="118">
        <v>187</v>
      </c>
      <c r="B33" s="111">
        <v>2</v>
      </c>
      <c r="C33" s="111">
        <v>40</v>
      </c>
      <c r="D33" s="112">
        <v>1626.9510111177788</v>
      </c>
      <c r="E33" s="124">
        <v>77.561715381968853</v>
      </c>
      <c r="F33" s="132"/>
      <c r="G33" s="133"/>
      <c r="H33" s="132"/>
      <c r="I33" s="127">
        <v>1.2510524683304642</v>
      </c>
      <c r="J33" s="134"/>
      <c r="K33" s="134"/>
      <c r="L33" s="134"/>
      <c r="M33" s="130">
        <v>63.29865360757308</v>
      </c>
      <c r="N33" s="112">
        <v>179.62164680998492</v>
      </c>
      <c r="O33" s="112">
        <v>407.65479112223642</v>
      </c>
      <c r="P33" s="112">
        <v>982.96615499090706</v>
      </c>
      <c r="Q33" s="112">
        <v>9.0357898752978567</v>
      </c>
      <c r="R33" s="112">
        <v>2234.7227637589513</v>
      </c>
      <c r="S33" s="112">
        <v>206.18263566724002</v>
      </c>
      <c r="T33" s="112">
        <v>2142.4575427544128</v>
      </c>
      <c r="U33" s="113">
        <v>1.2510524683304642</v>
      </c>
      <c r="V33" s="113">
        <v>1.1538813629278144</v>
      </c>
      <c r="W33" s="112">
        <v>65.670038195445002</v>
      </c>
      <c r="X33" s="112">
        <v>8.5855225576144996</v>
      </c>
      <c r="Y33" s="109">
        <v>9.6647822954335965</v>
      </c>
    </row>
    <row r="34" spans="1:25" ht="15" customHeight="1" x14ac:dyDescent="0.15">
      <c r="A34" s="118">
        <v>144</v>
      </c>
      <c r="B34" s="111">
        <v>2</v>
      </c>
      <c r="C34" s="111">
        <v>48</v>
      </c>
      <c r="D34" s="112">
        <v>1629.4346155005605</v>
      </c>
      <c r="E34" s="124">
        <v>72.636508496885597</v>
      </c>
      <c r="F34" s="132"/>
      <c r="G34" s="133"/>
      <c r="H34" s="132"/>
      <c r="I34" s="127">
        <v>0.94471154771123189</v>
      </c>
      <c r="J34" s="134"/>
      <c r="K34" s="134"/>
      <c r="L34" s="134"/>
      <c r="M34" s="130">
        <v>57.415795260159669</v>
      </c>
      <c r="N34" s="112">
        <v>204.05859280027315</v>
      </c>
      <c r="O34" s="112">
        <v>370.14322773765008</v>
      </c>
      <c r="P34" s="112">
        <v>960.96338079087013</v>
      </c>
      <c r="Q34" s="112">
        <v>9.0297255298976431</v>
      </c>
      <c r="R34" s="112">
        <v>2182.3822708240546</v>
      </c>
      <c r="S34" s="112">
        <v>221.2972736621264</v>
      </c>
      <c r="T34" s="112">
        <v>1824.6851782828962</v>
      </c>
      <c r="U34" s="113">
        <v>0.94471154771123189</v>
      </c>
      <c r="V34" s="113">
        <v>0.96644389733003211</v>
      </c>
      <c r="W34" s="112">
        <v>76.503862843668941</v>
      </c>
      <c r="X34" s="112">
        <v>12.270202193001891</v>
      </c>
      <c r="Y34" s="109">
        <v>10.574077874091589</v>
      </c>
    </row>
    <row r="35" spans="1:25" ht="15" customHeight="1" x14ac:dyDescent="0.15">
      <c r="A35" s="118">
        <v>101</v>
      </c>
      <c r="B35" s="111">
        <v>2</v>
      </c>
      <c r="C35" s="111">
        <v>56</v>
      </c>
      <c r="D35" s="112">
        <v>1635.4623180876574</v>
      </c>
      <c r="E35" s="124">
        <v>70.508518515222391</v>
      </c>
      <c r="F35" s="132"/>
      <c r="G35" s="133"/>
      <c r="H35" s="132"/>
      <c r="I35" s="127">
        <v>1.0221601433715855</v>
      </c>
      <c r="J35" s="134"/>
      <c r="K35" s="134"/>
      <c r="L35" s="134"/>
      <c r="M35" s="130">
        <v>45.178457264157679</v>
      </c>
      <c r="N35" s="112">
        <v>233.38641087671667</v>
      </c>
      <c r="O35" s="112">
        <v>538.21680763154222</v>
      </c>
      <c r="P35" s="112">
        <v>1057.0698150237324</v>
      </c>
      <c r="Q35" s="112">
        <v>10.210168636995212</v>
      </c>
      <c r="R35" s="112">
        <v>2444.354047128068</v>
      </c>
      <c r="S35" s="112">
        <v>155.04849766659211</v>
      </c>
      <c r="T35" s="112">
        <v>1797.437375656001</v>
      </c>
      <c r="U35" s="113">
        <v>1.0221601433715855</v>
      </c>
      <c r="V35" s="113">
        <v>1.2604684876990646</v>
      </c>
      <c r="W35" s="112">
        <v>97.866559947008923</v>
      </c>
      <c r="X35" s="112">
        <v>12.701397688342174</v>
      </c>
      <c r="Y35" s="109">
        <v>10.239275353592772</v>
      </c>
    </row>
    <row r="36" spans="1:25" ht="15" customHeight="1" x14ac:dyDescent="0.15">
      <c r="A36" s="118">
        <v>184</v>
      </c>
      <c r="B36" s="111">
        <v>2</v>
      </c>
      <c r="C36" s="111">
        <v>39</v>
      </c>
      <c r="D36" s="112">
        <v>1636.1281431091825</v>
      </c>
      <c r="E36" s="124">
        <v>68.578669800290314</v>
      </c>
      <c r="F36" s="132"/>
      <c r="G36" s="133"/>
      <c r="H36" s="132"/>
      <c r="I36" s="127">
        <v>1.0017501769998036</v>
      </c>
      <c r="J36" s="134"/>
      <c r="K36" s="134"/>
      <c r="L36" s="134"/>
      <c r="M36" s="130">
        <v>50.580411118980926</v>
      </c>
      <c r="N36" s="112">
        <v>218.95833515374321</v>
      </c>
      <c r="O36" s="112">
        <v>528.22990650592465</v>
      </c>
      <c r="P36" s="112">
        <v>1080.2696670919056</v>
      </c>
      <c r="Q36" s="112">
        <v>9.7801519434782502</v>
      </c>
      <c r="R36" s="112">
        <v>2561.8405660632934</v>
      </c>
      <c r="S36" s="112">
        <v>238.45053698611144</v>
      </c>
      <c r="T36" s="112">
        <v>2104.0823943960199</v>
      </c>
      <c r="U36" s="113">
        <v>1.0017501769998036</v>
      </c>
      <c r="V36" s="113">
        <v>1.4106599892052287</v>
      </c>
      <c r="W36" s="112">
        <v>137.45747418644893</v>
      </c>
      <c r="X36" s="112">
        <v>13.068176927945572</v>
      </c>
      <c r="Y36" s="109">
        <v>10.549119997203762</v>
      </c>
    </row>
    <row r="37" spans="1:25" ht="15" customHeight="1" x14ac:dyDescent="0.15">
      <c r="A37" s="118">
        <v>135</v>
      </c>
      <c r="B37" s="111">
        <v>2</v>
      </c>
      <c r="C37" s="111">
        <v>59</v>
      </c>
      <c r="D37" s="112">
        <v>1639.3424691341227</v>
      </c>
      <c r="E37" s="124">
        <v>70.171301655493181</v>
      </c>
      <c r="F37" s="132"/>
      <c r="G37" s="133"/>
      <c r="H37" s="132"/>
      <c r="I37" s="127">
        <v>0.88439052819941799</v>
      </c>
      <c r="J37" s="134"/>
      <c r="K37" s="134"/>
      <c r="L37" s="134"/>
      <c r="M37" s="130">
        <v>47.514627834129435</v>
      </c>
      <c r="N37" s="112">
        <v>228.58212729703286</v>
      </c>
      <c r="O37" s="112">
        <v>351.31269591873422</v>
      </c>
      <c r="P37" s="112">
        <v>953.94057265859021</v>
      </c>
      <c r="Q37" s="112">
        <v>10.58797989958507</v>
      </c>
      <c r="R37" s="112">
        <v>2554.9761534844811</v>
      </c>
      <c r="S37" s="112">
        <v>93.667027985246094</v>
      </c>
      <c r="T37" s="112">
        <v>2021.3884345250983</v>
      </c>
      <c r="U37" s="113">
        <v>0.88439052819941799</v>
      </c>
      <c r="V37" s="113">
        <v>1.0541140008269891</v>
      </c>
      <c r="W37" s="112">
        <v>118.38065633989753</v>
      </c>
      <c r="X37" s="112">
        <v>13.140977736939247</v>
      </c>
      <c r="Y37" s="109">
        <v>15.403150896879485</v>
      </c>
    </row>
    <row r="38" spans="1:25" ht="15" customHeight="1" x14ac:dyDescent="0.15">
      <c r="A38" s="118">
        <v>117</v>
      </c>
      <c r="B38" s="111">
        <v>2</v>
      </c>
      <c r="C38" s="111">
        <v>52</v>
      </c>
      <c r="D38" s="112">
        <v>1653.020627911498</v>
      </c>
      <c r="E38" s="124">
        <v>76.068575503020369</v>
      </c>
      <c r="F38" s="132"/>
      <c r="G38" s="133"/>
      <c r="H38" s="132"/>
      <c r="I38" s="127">
        <v>1.0114984566127496</v>
      </c>
      <c r="J38" s="134"/>
      <c r="K38" s="134"/>
      <c r="L38" s="134"/>
      <c r="M38" s="130">
        <v>34.736262835920577</v>
      </c>
      <c r="N38" s="112">
        <v>254.20144213961288</v>
      </c>
      <c r="O38" s="112">
        <v>544.35087952939205</v>
      </c>
      <c r="P38" s="112">
        <v>1126.8438317302468</v>
      </c>
      <c r="Q38" s="112">
        <v>10.419392633174287</v>
      </c>
      <c r="R38" s="112">
        <v>2584.7761031269251</v>
      </c>
      <c r="S38" s="112">
        <v>337.3434061931228</v>
      </c>
      <c r="T38" s="112">
        <v>2767.5747081187887</v>
      </c>
      <c r="U38" s="113">
        <v>1.0114984566127496</v>
      </c>
      <c r="V38" s="113">
        <v>1.2188816988096962</v>
      </c>
      <c r="W38" s="112">
        <v>93.093199473787465</v>
      </c>
      <c r="X38" s="112">
        <v>13.718438507119711</v>
      </c>
      <c r="Y38" s="109">
        <v>11.44700465872531</v>
      </c>
    </row>
    <row r="39" spans="1:25" ht="15" customHeight="1" x14ac:dyDescent="0.15">
      <c r="A39" s="118">
        <v>154</v>
      </c>
      <c r="B39" s="111">
        <v>2</v>
      </c>
      <c r="C39" s="111">
        <v>36</v>
      </c>
      <c r="D39" s="112">
        <v>1669.6602849915741</v>
      </c>
      <c r="E39" s="124">
        <v>83.907431286505485</v>
      </c>
      <c r="F39" s="132"/>
      <c r="G39" s="133"/>
      <c r="H39" s="132"/>
      <c r="I39" s="127">
        <v>1.0489592420931035</v>
      </c>
      <c r="J39" s="134"/>
      <c r="K39" s="134"/>
      <c r="L39" s="134"/>
      <c r="M39" s="130">
        <v>64.08925137575055</v>
      </c>
      <c r="N39" s="112">
        <v>188.14191486224018</v>
      </c>
      <c r="O39" s="112">
        <v>641.7554263171512</v>
      </c>
      <c r="P39" s="112">
        <v>1227.8870155549287</v>
      </c>
      <c r="Q39" s="112">
        <v>12.155267444548283</v>
      </c>
      <c r="R39" s="112">
        <v>3108.5169332733353</v>
      </c>
      <c r="S39" s="112">
        <v>431.78721579606065</v>
      </c>
      <c r="T39" s="112">
        <v>3759.2877227207127</v>
      </c>
      <c r="U39" s="113">
        <v>1.0489592420931035</v>
      </c>
      <c r="V39" s="113">
        <v>1.6215698039272211</v>
      </c>
      <c r="W39" s="112">
        <v>125.89657949203361</v>
      </c>
      <c r="X39" s="112">
        <v>15.164668278936754</v>
      </c>
      <c r="Y39" s="109">
        <v>10.942053843597787</v>
      </c>
    </row>
    <row r="40" spans="1:25" ht="15" customHeight="1" x14ac:dyDescent="0.15">
      <c r="A40" s="118">
        <v>189</v>
      </c>
      <c r="B40" s="111">
        <v>2</v>
      </c>
      <c r="C40" s="111">
        <v>42</v>
      </c>
      <c r="D40" s="112">
        <v>1670.6745480836289</v>
      </c>
      <c r="E40" s="124">
        <v>77.234888932621928</v>
      </c>
      <c r="F40" s="132"/>
      <c r="G40" s="133"/>
      <c r="H40" s="132"/>
      <c r="I40" s="127">
        <v>0.96817307608664271</v>
      </c>
      <c r="J40" s="134"/>
      <c r="K40" s="134"/>
      <c r="L40" s="134"/>
      <c r="M40" s="130">
        <v>62.707801940141067</v>
      </c>
      <c r="N40" s="112">
        <v>192.06684652844686</v>
      </c>
      <c r="O40" s="112">
        <v>388.98559357769773</v>
      </c>
      <c r="P40" s="112">
        <v>1028.6770289794056</v>
      </c>
      <c r="Q40" s="112">
        <v>8.6691648003865005</v>
      </c>
      <c r="R40" s="112">
        <v>2115.1008804424318</v>
      </c>
      <c r="S40" s="112">
        <v>177.31278852514001</v>
      </c>
      <c r="T40" s="112">
        <v>1630.3241419429537</v>
      </c>
      <c r="U40" s="113">
        <v>0.96817307608664271</v>
      </c>
      <c r="V40" s="113">
        <v>1.0915371610378359</v>
      </c>
      <c r="W40" s="112">
        <v>77.184787086595733</v>
      </c>
      <c r="X40" s="112">
        <v>6.8415752102897871</v>
      </c>
      <c r="Y40" s="109">
        <v>10.022683723111633</v>
      </c>
    </row>
    <row r="41" spans="1:25" ht="15" customHeight="1" x14ac:dyDescent="0.15">
      <c r="A41" s="118">
        <v>182</v>
      </c>
      <c r="B41" s="111">
        <v>2</v>
      </c>
      <c r="C41" s="111">
        <v>44</v>
      </c>
      <c r="D41" s="112">
        <v>1678.4994364256181</v>
      </c>
      <c r="E41" s="124">
        <v>62.221809809212814</v>
      </c>
      <c r="F41" s="132"/>
      <c r="G41" s="133"/>
      <c r="H41" s="132"/>
      <c r="I41" s="127">
        <v>0.99357960622177122</v>
      </c>
      <c r="J41" s="134"/>
      <c r="K41" s="134"/>
      <c r="L41" s="134"/>
      <c r="M41" s="130">
        <v>53.408281574516579</v>
      </c>
      <c r="N41" s="112">
        <v>238.06677178201784</v>
      </c>
      <c r="O41" s="112">
        <v>598.0026912141426</v>
      </c>
      <c r="P41" s="112">
        <v>1037.5739866545794</v>
      </c>
      <c r="Q41" s="112">
        <v>8.9656446707907858</v>
      </c>
      <c r="R41" s="112">
        <v>2673.2032472064079</v>
      </c>
      <c r="S41" s="112">
        <v>227.83465774445429</v>
      </c>
      <c r="T41" s="112">
        <v>2433.4641475824678</v>
      </c>
      <c r="U41" s="113">
        <v>0.99357960622177122</v>
      </c>
      <c r="V41" s="113">
        <v>1.2514516370053899</v>
      </c>
      <c r="W41" s="112">
        <v>96.964687942766076</v>
      </c>
      <c r="X41" s="112">
        <v>11.028583036602678</v>
      </c>
      <c r="Y41" s="109">
        <v>11.928898446282393</v>
      </c>
    </row>
    <row r="42" spans="1:25" ht="15" customHeight="1" x14ac:dyDescent="0.15">
      <c r="A42" s="118">
        <v>195</v>
      </c>
      <c r="B42" s="111">
        <v>2</v>
      </c>
      <c r="C42" s="111">
        <v>49</v>
      </c>
      <c r="D42" s="112">
        <v>1686.225036405458</v>
      </c>
      <c r="E42" s="124">
        <v>59.590704397508716</v>
      </c>
      <c r="F42" s="132"/>
      <c r="G42" s="133"/>
      <c r="H42" s="132"/>
      <c r="I42" s="127">
        <v>0.8304099673004286</v>
      </c>
      <c r="J42" s="134"/>
      <c r="K42" s="134"/>
      <c r="L42" s="134"/>
      <c r="M42" s="130">
        <v>51.115568742588927</v>
      </c>
      <c r="N42" s="112">
        <v>244.14069319810253</v>
      </c>
      <c r="O42" s="112">
        <v>329.14128064719142</v>
      </c>
      <c r="P42" s="112">
        <v>843.75716548503658</v>
      </c>
      <c r="Q42" s="112">
        <v>8.0564918479077861</v>
      </c>
      <c r="R42" s="112">
        <v>2037.059651927276</v>
      </c>
      <c r="S42" s="112">
        <v>512.55375073476068</v>
      </c>
      <c r="T42" s="112">
        <v>3139.2235959730538</v>
      </c>
      <c r="U42" s="113">
        <v>0.8304099673004286</v>
      </c>
      <c r="V42" s="113">
        <v>1.0494806590139787</v>
      </c>
      <c r="W42" s="112">
        <v>95.478269747017862</v>
      </c>
      <c r="X42" s="112">
        <v>10.52692562939993</v>
      </c>
      <c r="Y42" s="109">
        <v>9.7427775009348139</v>
      </c>
    </row>
    <row r="43" spans="1:25" ht="15" customHeight="1" x14ac:dyDescent="0.15">
      <c r="A43" s="118">
        <v>115</v>
      </c>
      <c r="B43" s="111">
        <v>2</v>
      </c>
      <c r="C43" s="111">
        <v>48</v>
      </c>
      <c r="D43" s="112">
        <v>1695.5927076119744</v>
      </c>
      <c r="E43" s="124">
        <v>73.456461688416752</v>
      </c>
      <c r="F43" s="132"/>
      <c r="G43" s="133"/>
      <c r="H43" s="132"/>
      <c r="I43" s="127">
        <v>1.0422510671488139</v>
      </c>
      <c r="J43" s="134"/>
      <c r="K43" s="134"/>
      <c r="L43" s="134"/>
      <c r="M43" s="130">
        <v>46.234584347477281</v>
      </c>
      <c r="N43" s="112">
        <v>243.53523514023283</v>
      </c>
      <c r="O43" s="112">
        <v>580.01931144213484</v>
      </c>
      <c r="P43" s="112">
        <v>1152.822215405165</v>
      </c>
      <c r="Q43" s="112">
        <v>11.507124045984716</v>
      </c>
      <c r="R43" s="112">
        <v>2620.5552870870629</v>
      </c>
      <c r="S43" s="112">
        <v>2356.1340103826983</v>
      </c>
      <c r="T43" s="112">
        <v>1325.4819393881294</v>
      </c>
      <c r="U43" s="113">
        <v>1.0422510671488139</v>
      </c>
      <c r="V43" s="113">
        <v>1.5515785850277142</v>
      </c>
      <c r="W43" s="112">
        <v>97.844805554768953</v>
      </c>
      <c r="X43" s="112">
        <v>12.165491615064141</v>
      </c>
      <c r="Y43" s="109">
        <v>11.776189806978445</v>
      </c>
    </row>
    <row r="44" spans="1:25" ht="15" customHeight="1" x14ac:dyDescent="0.15">
      <c r="A44" s="118">
        <v>105</v>
      </c>
      <c r="B44" s="111">
        <v>2</v>
      </c>
      <c r="C44" s="111">
        <v>38</v>
      </c>
      <c r="D44" s="112">
        <v>1722.5637611971438</v>
      </c>
      <c r="E44" s="124">
        <v>67.46819726107465</v>
      </c>
      <c r="F44" s="132"/>
      <c r="G44" s="133"/>
      <c r="H44" s="132"/>
      <c r="I44" s="127">
        <v>0.86730506217053904</v>
      </c>
      <c r="J44" s="134"/>
      <c r="K44" s="134"/>
      <c r="L44" s="134"/>
      <c r="M44" s="130">
        <v>43.272832383707218</v>
      </c>
      <c r="N44" s="112">
        <v>260.76826408869277</v>
      </c>
      <c r="O44" s="112">
        <v>530.12834664496529</v>
      </c>
      <c r="P44" s="112">
        <v>1089.7425039043205</v>
      </c>
      <c r="Q44" s="112">
        <v>9.3728737739620325</v>
      </c>
      <c r="R44" s="112">
        <v>2334.1261819344927</v>
      </c>
      <c r="S44" s="112">
        <v>257.60018791473067</v>
      </c>
      <c r="T44" s="112">
        <v>2251.8852514365908</v>
      </c>
      <c r="U44" s="113">
        <v>0.86730506217053904</v>
      </c>
      <c r="V44" s="113">
        <v>1.1659492161710177</v>
      </c>
      <c r="W44" s="112">
        <v>73.632607895546428</v>
      </c>
      <c r="X44" s="112">
        <v>11.178623403875859</v>
      </c>
      <c r="Y44" s="109">
        <v>9.5874402018730027</v>
      </c>
    </row>
    <row r="45" spans="1:25" ht="15" customHeight="1" x14ac:dyDescent="0.15">
      <c r="A45" s="118">
        <v>157</v>
      </c>
      <c r="B45" s="111">
        <v>2</v>
      </c>
      <c r="C45" s="111">
        <v>41</v>
      </c>
      <c r="D45" s="112">
        <v>1729.5767483064301</v>
      </c>
      <c r="E45" s="124">
        <v>81.501039633162094</v>
      </c>
      <c r="F45" s="132"/>
      <c r="G45" s="133"/>
      <c r="H45" s="132"/>
      <c r="I45" s="127">
        <v>1.4093069616883391</v>
      </c>
      <c r="J45" s="134"/>
      <c r="K45" s="134"/>
      <c r="L45" s="134"/>
      <c r="M45" s="130">
        <v>47.789551593913714</v>
      </c>
      <c r="N45" s="112">
        <v>249.04437391593072</v>
      </c>
      <c r="O45" s="112">
        <v>808.09823276432394</v>
      </c>
      <c r="P45" s="112">
        <v>1301.3903395687289</v>
      </c>
      <c r="Q45" s="112">
        <v>13.107177797780105</v>
      </c>
      <c r="R45" s="112">
        <v>4381.0256013620992</v>
      </c>
      <c r="S45" s="112">
        <v>209.80215016050002</v>
      </c>
      <c r="T45" s="112">
        <v>5990.0417483265783</v>
      </c>
      <c r="U45" s="113">
        <v>1.4093069616883391</v>
      </c>
      <c r="V45" s="113">
        <v>1.5910950343771677</v>
      </c>
      <c r="W45" s="112">
        <v>245.82545468547966</v>
      </c>
      <c r="X45" s="112">
        <v>22.944994164327316</v>
      </c>
      <c r="Y45" s="109">
        <v>16.945338185882882</v>
      </c>
    </row>
    <row r="46" spans="1:25" ht="15" customHeight="1" x14ac:dyDescent="0.15">
      <c r="A46" s="118">
        <v>165</v>
      </c>
      <c r="B46" s="111">
        <v>2</v>
      </c>
      <c r="C46" s="111">
        <v>54</v>
      </c>
      <c r="D46" s="112">
        <v>1744.9325076130251</v>
      </c>
      <c r="E46" s="124">
        <v>62.417458923049672</v>
      </c>
      <c r="F46" s="132"/>
      <c r="G46" s="133"/>
      <c r="H46" s="132"/>
      <c r="I46" s="127">
        <v>0.92785863781794264</v>
      </c>
      <c r="J46" s="134"/>
      <c r="K46" s="134"/>
      <c r="L46" s="134"/>
      <c r="M46" s="130">
        <v>47.04553404552275</v>
      </c>
      <c r="N46" s="112">
        <v>267.51674928886024</v>
      </c>
      <c r="O46" s="112">
        <v>567.07681635704387</v>
      </c>
      <c r="P46" s="112">
        <v>1020.8758863032082</v>
      </c>
      <c r="Q46" s="112">
        <v>9.0409219071535016</v>
      </c>
      <c r="R46" s="112">
        <v>2560.8063918869184</v>
      </c>
      <c r="S46" s="112">
        <v>111.21294522431427</v>
      </c>
      <c r="T46" s="112">
        <v>2965.1458395766272</v>
      </c>
      <c r="U46" s="113">
        <v>0.92785863781794264</v>
      </c>
      <c r="V46" s="113">
        <v>1.218267101543336</v>
      </c>
      <c r="W46" s="112">
        <v>118.9247477998711</v>
      </c>
      <c r="X46" s="112">
        <v>14.159723557979932</v>
      </c>
      <c r="Y46" s="109">
        <v>11.125414793439614</v>
      </c>
    </row>
    <row r="47" spans="1:25" ht="15" customHeight="1" x14ac:dyDescent="0.15">
      <c r="A47" s="118">
        <v>125</v>
      </c>
      <c r="B47" s="111">
        <v>2</v>
      </c>
      <c r="C47" s="111">
        <v>51</v>
      </c>
      <c r="D47" s="112">
        <v>1748.4597966905264</v>
      </c>
      <c r="E47" s="124">
        <v>64.01208748009104</v>
      </c>
      <c r="F47" s="132"/>
      <c r="G47" s="133"/>
      <c r="H47" s="132"/>
      <c r="I47" s="127">
        <v>0.91858251025530702</v>
      </c>
      <c r="J47" s="134"/>
      <c r="K47" s="134"/>
      <c r="L47" s="134"/>
      <c r="M47" s="130">
        <v>45.407604739590752</v>
      </c>
      <c r="N47" s="112">
        <v>226.24991781899712</v>
      </c>
      <c r="O47" s="112">
        <v>466.53836521703812</v>
      </c>
      <c r="P47" s="112">
        <v>945.21755461551209</v>
      </c>
      <c r="Q47" s="112">
        <v>8.4794532478219988</v>
      </c>
      <c r="R47" s="112">
        <v>2384.3659280008937</v>
      </c>
      <c r="S47" s="112">
        <v>98.075013734207872</v>
      </c>
      <c r="T47" s="112">
        <v>1578.9318828613157</v>
      </c>
      <c r="U47" s="113">
        <v>0.91858251025530702</v>
      </c>
      <c r="V47" s="113">
        <v>1.1224353432495282</v>
      </c>
      <c r="W47" s="112">
        <v>81.120396977522873</v>
      </c>
      <c r="X47" s="112">
        <v>12.599390888961464</v>
      </c>
      <c r="Y47" s="109">
        <v>9.409980595161203</v>
      </c>
    </row>
    <row r="48" spans="1:25" ht="15" customHeight="1" x14ac:dyDescent="0.15">
      <c r="A48" s="118">
        <v>181</v>
      </c>
      <c r="B48" s="111">
        <v>2</v>
      </c>
      <c r="C48" s="111">
        <v>45</v>
      </c>
      <c r="D48" s="112">
        <v>1756.2777645762449</v>
      </c>
      <c r="E48" s="124">
        <v>62.529313792986464</v>
      </c>
      <c r="F48" s="132"/>
      <c r="G48" s="133"/>
      <c r="H48" s="132"/>
      <c r="I48" s="127">
        <v>1.0706165105492749</v>
      </c>
      <c r="J48" s="134"/>
      <c r="K48" s="134"/>
      <c r="L48" s="134"/>
      <c r="M48" s="130">
        <v>44.306268125203609</v>
      </c>
      <c r="N48" s="112">
        <v>280.14951607279471</v>
      </c>
      <c r="O48" s="112">
        <v>588.80632298166654</v>
      </c>
      <c r="P48" s="112">
        <v>1048.257493265701</v>
      </c>
      <c r="Q48" s="112">
        <v>10.654955726093961</v>
      </c>
      <c r="R48" s="112">
        <v>2980.9662309620676</v>
      </c>
      <c r="S48" s="112">
        <v>180.36887144597821</v>
      </c>
      <c r="T48" s="112">
        <v>3314.800657342254</v>
      </c>
      <c r="U48" s="113">
        <v>1.0706165105492749</v>
      </c>
      <c r="V48" s="113">
        <v>1.2623993302638037</v>
      </c>
      <c r="W48" s="112">
        <v>137.90011599051289</v>
      </c>
      <c r="X48" s="112">
        <v>15.659231085238966</v>
      </c>
      <c r="Y48" s="109">
        <v>10.98844565335042</v>
      </c>
    </row>
    <row r="49" spans="1:25" ht="15" customHeight="1" x14ac:dyDescent="0.15">
      <c r="A49" s="118">
        <v>191</v>
      </c>
      <c r="B49" s="111">
        <v>2</v>
      </c>
      <c r="C49" s="111">
        <v>38</v>
      </c>
      <c r="D49" s="112">
        <v>1757.2029656403988</v>
      </c>
      <c r="E49" s="124">
        <v>81.251078905334595</v>
      </c>
      <c r="F49" s="132"/>
      <c r="G49" s="133"/>
      <c r="H49" s="132"/>
      <c r="I49" s="127">
        <v>1.2520578530316568</v>
      </c>
      <c r="J49" s="134"/>
      <c r="K49" s="134"/>
      <c r="L49" s="134"/>
      <c r="M49" s="130">
        <v>62.545104078693214</v>
      </c>
      <c r="N49" s="112">
        <v>215.0194876387599</v>
      </c>
      <c r="O49" s="112">
        <v>905.42792296101686</v>
      </c>
      <c r="P49" s="112">
        <v>1448.8891797867907</v>
      </c>
      <c r="Q49" s="112">
        <v>13.663127698073501</v>
      </c>
      <c r="R49" s="112">
        <v>3288.1852172914064</v>
      </c>
      <c r="S49" s="112">
        <v>1340.8905937400784</v>
      </c>
      <c r="T49" s="112">
        <v>5509.9234557323816</v>
      </c>
      <c r="U49" s="113">
        <v>1.2520578530316568</v>
      </c>
      <c r="V49" s="113">
        <v>2.1485761902997074</v>
      </c>
      <c r="W49" s="112">
        <v>168.43787018160859</v>
      </c>
      <c r="X49" s="112">
        <v>14.449896191889996</v>
      </c>
      <c r="Y49" s="109">
        <v>12.03614815387289</v>
      </c>
    </row>
    <row r="50" spans="1:25" ht="15" customHeight="1" x14ac:dyDescent="0.15">
      <c r="A50" s="118">
        <v>149</v>
      </c>
      <c r="B50" s="111">
        <v>2</v>
      </c>
      <c r="C50" s="111">
        <v>46</v>
      </c>
      <c r="D50" s="112">
        <v>1758.1519116000941</v>
      </c>
      <c r="E50" s="124">
        <v>79.62783143420954</v>
      </c>
      <c r="F50" s="132"/>
      <c r="G50" s="133"/>
      <c r="H50" s="132"/>
      <c r="I50" s="127">
        <v>1.1352599542497859</v>
      </c>
      <c r="J50" s="134"/>
      <c r="K50" s="134"/>
      <c r="L50" s="134"/>
      <c r="M50" s="130">
        <v>47.418888252583258</v>
      </c>
      <c r="N50" s="112">
        <v>252.44510510757542</v>
      </c>
      <c r="O50" s="112">
        <v>546.96250627885752</v>
      </c>
      <c r="P50" s="112">
        <v>1152.8466749925092</v>
      </c>
      <c r="Q50" s="112">
        <v>11.369976145166319</v>
      </c>
      <c r="R50" s="112">
        <v>2910.594348826492</v>
      </c>
      <c r="S50" s="112">
        <v>145.40827859277857</v>
      </c>
      <c r="T50" s="112">
        <v>3154.1657585582761</v>
      </c>
      <c r="U50" s="113">
        <v>1.1352599542497859</v>
      </c>
      <c r="V50" s="113">
        <v>1.2834738629987112</v>
      </c>
      <c r="W50" s="112">
        <v>135.8297924719993</v>
      </c>
      <c r="X50" s="112">
        <v>15.118184563584249</v>
      </c>
      <c r="Y50" s="109">
        <v>12.873630336642597</v>
      </c>
    </row>
    <row r="51" spans="1:25" ht="15" customHeight="1" x14ac:dyDescent="0.15">
      <c r="A51" s="118">
        <v>136</v>
      </c>
      <c r="B51" s="111">
        <v>2</v>
      </c>
      <c r="C51" s="111">
        <v>33</v>
      </c>
      <c r="D51" s="112">
        <v>1764.3332834972732</v>
      </c>
      <c r="E51" s="124">
        <v>84.340583457050272</v>
      </c>
      <c r="F51" s="132"/>
      <c r="G51" s="133"/>
      <c r="H51" s="132"/>
      <c r="I51" s="127">
        <v>1.3140973555331463</v>
      </c>
      <c r="J51" s="134"/>
      <c r="K51" s="134"/>
      <c r="L51" s="134"/>
      <c r="M51" s="130">
        <v>52.157595831385535</v>
      </c>
      <c r="N51" s="112">
        <v>236.64875358088233</v>
      </c>
      <c r="O51" s="112">
        <v>569.0747717592842</v>
      </c>
      <c r="P51" s="112">
        <v>1264.7454716580785</v>
      </c>
      <c r="Q51" s="112">
        <v>11.610331263895464</v>
      </c>
      <c r="R51" s="112">
        <v>3005.8837458361836</v>
      </c>
      <c r="S51" s="112">
        <v>170.61406285107856</v>
      </c>
      <c r="T51" s="112">
        <v>3102.4453642882581</v>
      </c>
      <c r="U51" s="113">
        <v>1.3140973555331463</v>
      </c>
      <c r="V51" s="113">
        <v>1.484188636275739</v>
      </c>
      <c r="W51" s="112">
        <v>160.73876534140641</v>
      </c>
      <c r="X51" s="112">
        <v>15.383781320162891</v>
      </c>
      <c r="Y51" s="109">
        <v>14.942662876405606</v>
      </c>
    </row>
    <row r="52" spans="1:25" ht="15" customHeight="1" x14ac:dyDescent="0.15">
      <c r="A52" s="118">
        <v>103</v>
      </c>
      <c r="B52" s="111">
        <v>2</v>
      </c>
      <c r="C52" s="111">
        <v>49</v>
      </c>
      <c r="D52" s="112">
        <v>1772.3293537715333</v>
      </c>
      <c r="E52" s="124">
        <v>76.591405663934424</v>
      </c>
      <c r="F52" s="132"/>
      <c r="G52" s="133"/>
      <c r="H52" s="132"/>
      <c r="I52" s="127">
        <v>1.5606241714559359</v>
      </c>
      <c r="J52" s="134"/>
      <c r="K52" s="134"/>
      <c r="L52" s="134"/>
      <c r="M52" s="130">
        <v>50.858391475415978</v>
      </c>
      <c r="N52" s="112">
        <v>259.66149935356373</v>
      </c>
      <c r="O52" s="112">
        <v>825.0453669405681</v>
      </c>
      <c r="P52" s="112">
        <v>1284.1757973953966</v>
      </c>
      <c r="Q52" s="112">
        <v>13.910780139967105</v>
      </c>
      <c r="R52" s="112">
        <v>4061.1564066704159</v>
      </c>
      <c r="S52" s="112">
        <v>954.81289468038574</v>
      </c>
      <c r="T52" s="112">
        <v>4568.4450063712602</v>
      </c>
      <c r="U52" s="113">
        <v>1.5606241714559359</v>
      </c>
      <c r="V52" s="113">
        <v>1.677637553728907</v>
      </c>
      <c r="W52" s="112">
        <v>207.81686479304682</v>
      </c>
      <c r="X52" s="112">
        <v>19.597017920333322</v>
      </c>
      <c r="Y52" s="109">
        <v>14.039780745422711</v>
      </c>
    </row>
    <row r="53" spans="1:25" ht="15" customHeight="1" x14ac:dyDescent="0.15">
      <c r="A53" s="118">
        <v>188</v>
      </c>
      <c r="B53" s="111">
        <v>2</v>
      </c>
      <c r="C53" s="111">
        <v>48</v>
      </c>
      <c r="D53" s="112">
        <v>1774.5001015304304</v>
      </c>
      <c r="E53" s="124">
        <v>80.647290027221644</v>
      </c>
      <c r="F53" s="132"/>
      <c r="G53" s="133"/>
      <c r="H53" s="132"/>
      <c r="I53" s="127">
        <v>1.1544257582973358</v>
      </c>
      <c r="J53" s="134"/>
      <c r="K53" s="134"/>
      <c r="L53" s="134"/>
      <c r="M53" s="130">
        <v>76.269424375765922</v>
      </c>
      <c r="N53" s="112">
        <v>182.99611972503459</v>
      </c>
      <c r="O53" s="112">
        <v>621.6259357044371</v>
      </c>
      <c r="P53" s="112">
        <v>1191.4456317394656</v>
      </c>
      <c r="Q53" s="112">
        <v>12.20103103094957</v>
      </c>
      <c r="R53" s="112">
        <v>3154.5854647137867</v>
      </c>
      <c r="S53" s="112">
        <v>1441.6858635300391</v>
      </c>
      <c r="T53" s="112">
        <v>5672.9852261589931</v>
      </c>
      <c r="U53" s="113">
        <v>1.1544257582973358</v>
      </c>
      <c r="V53" s="113">
        <v>1.6286365988068212</v>
      </c>
      <c r="W53" s="112">
        <v>185.54355350898933</v>
      </c>
      <c r="X53" s="112">
        <v>13.30436952379929</v>
      </c>
      <c r="Y53" s="109">
        <v>8.4060234625731312</v>
      </c>
    </row>
    <row r="54" spans="1:25" ht="15" customHeight="1" x14ac:dyDescent="0.15">
      <c r="A54" s="118">
        <v>132</v>
      </c>
      <c r="B54" s="111">
        <v>2</v>
      </c>
      <c r="C54" s="111">
        <v>42</v>
      </c>
      <c r="D54" s="112">
        <v>1793.3375677357155</v>
      </c>
      <c r="E54" s="124">
        <v>72.903090115103254</v>
      </c>
      <c r="F54" s="132"/>
      <c r="G54" s="133"/>
      <c r="H54" s="132"/>
      <c r="I54" s="127">
        <v>1.1052760889386819</v>
      </c>
      <c r="J54" s="134"/>
      <c r="K54" s="134"/>
      <c r="L54" s="134"/>
      <c r="M54" s="130">
        <v>47.856107001620252</v>
      </c>
      <c r="N54" s="112">
        <v>267.65777943732553</v>
      </c>
      <c r="O54" s="112">
        <v>506.85436913864277</v>
      </c>
      <c r="P54" s="112">
        <v>1118.9099773649127</v>
      </c>
      <c r="Q54" s="112">
        <v>10.706310192883036</v>
      </c>
      <c r="R54" s="112">
        <v>2584.9420419356975</v>
      </c>
      <c r="S54" s="112">
        <v>173.79179845091508</v>
      </c>
      <c r="T54" s="112">
        <v>1915.7053320681152</v>
      </c>
      <c r="U54" s="113">
        <v>1.1052760889386819</v>
      </c>
      <c r="V54" s="113">
        <v>1.1948370484540323</v>
      </c>
      <c r="W54" s="112">
        <v>116.29772558458856</v>
      </c>
      <c r="X54" s="112">
        <v>12.91856566547043</v>
      </c>
      <c r="Y54" s="109">
        <v>12.334042568519234</v>
      </c>
    </row>
    <row r="55" spans="1:25" ht="15" customHeight="1" x14ac:dyDescent="0.15">
      <c r="A55" s="118">
        <v>128</v>
      </c>
      <c r="B55" s="111">
        <v>2</v>
      </c>
      <c r="C55" s="111">
        <v>44</v>
      </c>
      <c r="D55" s="112">
        <v>1795.6977424518905</v>
      </c>
      <c r="E55" s="124">
        <v>72.892067879356134</v>
      </c>
      <c r="F55" s="132"/>
      <c r="G55" s="133"/>
      <c r="H55" s="132"/>
      <c r="I55" s="127">
        <v>0.94658735520594994</v>
      </c>
      <c r="J55" s="134"/>
      <c r="K55" s="134"/>
      <c r="L55" s="134"/>
      <c r="M55" s="130">
        <v>39.743756241702826</v>
      </c>
      <c r="N55" s="112">
        <v>276.64662344231391</v>
      </c>
      <c r="O55" s="112">
        <v>554.43647235060041</v>
      </c>
      <c r="P55" s="112">
        <v>1187.7308120007772</v>
      </c>
      <c r="Q55" s="112">
        <v>10.788904865503536</v>
      </c>
      <c r="R55" s="112">
        <v>2710.3712587703099</v>
      </c>
      <c r="S55" s="112">
        <v>126.14614192580358</v>
      </c>
      <c r="T55" s="112">
        <v>2772.7418075454016</v>
      </c>
      <c r="U55" s="113">
        <v>0.94658735520594994</v>
      </c>
      <c r="V55" s="113">
        <v>1.2661945962811678</v>
      </c>
      <c r="W55" s="112">
        <v>104.58035946844893</v>
      </c>
      <c r="X55" s="112">
        <v>12.320941856608391</v>
      </c>
      <c r="Y55" s="109">
        <v>11.366693699861749</v>
      </c>
    </row>
    <row r="56" spans="1:25" ht="15" customHeight="1" x14ac:dyDescent="0.15">
      <c r="A56" s="118">
        <v>190</v>
      </c>
      <c r="B56" s="111">
        <v>2</v>
      </c>
      <c r="C56" s="111">
        <v>41</v>
      </c>
      <c r="D56" s="112">
        <v>1819.8067251104069</v>
      </c>
      <c r="E56" s="124">
        <v>70.655300859141803</v>
      </c>
      <c r="F56" s="132"/>
      <c r="G56" s="133"/>
      <c r="H56" s="132"/>
      <c r="I56" s="127">
        <v>1.0308983220351355</v>
      </c>
      <c r="J56" s="134"/>
      <c r="K56" s="134"/>
      <c r="L56" s="134"/>
      <c r="M56" s="130">
        <v>59.570792660178995</v>
      </c>
      <c r="N56" s="112">
        <v>249.70577766375709</v>
      </c>
      <c r="O56" s="112">
        <v>487.00369780217068</v>
      </c>
      <c r="P56" s="112">
        <v>1050.0733051234774</v>
      </c>
      <c r="Q56" s="112">
        <v>11.959247941344071</v>
      </c>
      <c r="R56" s="112">
        <v>3204.5457964179154</v>
      </c>
      <c r="S56" s="112">
        <v>754.9228571428572</v>
      </c>
      <c r="T56" s="112">
        <v>6482.203057299751</v>
      </c>
      <c r="U56" s="113">
        <v>1.0308983220351355</v>
      </c>
      <c r="V56" s="113">
        <v>1.3219417156414788</v>
      </c>
      <c r="W56" s="112">
        <v>329.53568859711356</v>
      </c>
      <c r="X56" s="112">
        <v>15.150712458970357</v>
      </c>
      <c r="Y56" s="109">
        <v>10.322341420021511</v>
      </c>
    </row>
    <row r="57" spans="1:25" ht="15" customHeight="1" x14ac:dyDescent="0.15">
      <c r="A57" s="118">
        <v>147</v>
      </c>
      <c r="B57" s="111">
        <v>2</v>
      </c>
      <c r="C57" s="111">
        <v>57</v>
      </c>
      <c r="D57" s="112">
        <v>1820.0248142241358</v>
      </c>
      <c r="E57" s="124">
        <v>75.260293682227569</v>
      </c>
      <c r="F57" s="132"/>
      <c r="G57" s="133"/>
      <c r="H57" s="132"/>
      <c r="I57" s="127">
        <v>0.89623670201716077</v>
      </c>
      <c r="J57" s="134"/>
      <c r="K57" s="134"/>
      <c r="L57" s="134"/>
      <c r="M57" s="130">
        <v>48.349880619316934</v>
      </c>
      <c r="N57" s="112">
        <v>270.49914942281481</v>
      </c>
      <c r="O57" s="112">
        <v>509.95006315988718</v>
      </c>
      <c r="P57" s="112">
        <v>1076.7676835579537</v>
      </c>
      <c r="Q57" s="112">
        <v>12.851931131411177</v>
      </c>
      <c r="R57" s="112">
        <v>3126.2212663588061</v>
      </c>
      <c r="S57" s="112">
        <v>107.02614715681572</v>
      </c>
      <c r="T57" s="112">
        <v>2446.6488103826787</v>
      </c>
      <c r="U57" s="113">
        <v>0.89623670201716077</v>
      </c>
      <c r="V57" s="113">
        <v>1.1628874213662965</v>
      </c>
      <c r="W57" s="112">
        <v>124.30532319070286</v>
      </c>
      <c r="X57" s="112">
        <v>16.610118369058213</v>
      </c>
      <c r="Y57" s="109">
        <v>13.125858522439529</v>
      </c>
    </row>
    <row r="58" spans="1:25" ht="15" customHeight="1" x14ac:dyDescent="0.15">
      <c r="A58" s="118">
        <v>140</v>
      </c>
      <c r="B58" s="111">
        <v>2</v>
      </c>
      <c r="C58" s="111">
        <v>52</v>
      </c>
      <c r="D58" s="112">
        <v>1840.3910889179565</v>
      </c>
      <c r="E58" s="124">
        <v>79.688278575113003</v>
      </c>
      <c r="F58" s="132"/>
      <c r="G58" s="133"/>
      <c r="H58" s="132"/>
      <c r="I58" s="127">
        <v>1.1680622151020683</v>
      </c>
      <c r="J58" s="134"/>
      <c r="K58" s="134"/>
      <c r="L58" s="134"/>
      <c r="M58" s="130">
        <v>51.661651941674265</v>
      </c>
      <c r="N58" s="112">
        <v>264.1672644658866</v>
      </c>
      <c r="O58" s="112">
        <v>763.11107803444486</v>
      </c>
      <c r="P58" s="112">
        <v>1260.6668260690087</v>
      </c>
      <c r="Q58" s="112">
        <v>11.243706559389787</v>
      </c>
      <c r="R58" s="112">
        <v>3050.4628854804801</v>
      </c>
      <c r="S58" s="112">
        <v>216.7310584733257</v>
      </c>
      <c r="T58" s="112">
        <v>3544.0208448990388</v>
      </c>
      <c r="U58" s="113">
        <v>1.1680622151020683</v>
      </c>
      <c r="V58" s="113">
        <v>1.5154251748742753</v>
      </c>
      <c r="W58" s="112">
        <v>153.16707980794925</v>
      </c>
      <c r="X58" s="112">
        <v>15.764847377431323</v>
      </c>
      <c r="Y58" s="109">
        <v>12.886367977812288</v>
      </c>
    </row>
    <row r="59" spans="1:25" ht="15" customHeight="1" x14ac:dyDescent="0.15">
      <c r="A59" s="118">
        <v>113</v>
      </c>
      <c r="B59" s="111">
        <v>2</v>
      </c>
      <c r="C59" s="111">
        <v>36</v>
      </c>
      <c r="D59" s="112">
        <v>1847.5814400462352</v>
      </c>
      <c r="E59" s="124">
        <v>73.160727960346406</v>
      </c>
      <c r="F59" s="132"/>
      <c r="G59" s="133"/>
      <c r="H59" s="132"/>
      <c r="I59" s="127">
        <v>1.3699544316734147</v>
      </c>
      <c r="J59" s="134"/>
      <c r="K59" s="134"/>
      <c r="L59" s="134"/>
      <c r="M59" s="130">
        <v>53.155728976192925</v>
      </c>
      <c r="N59" s="112">
        <v>271.47614275360212</v>
      </c>
      <c r="O59" s="112">
        <v>805.28582864738826</v>
      </c>
      <c r="P59" s="112">
        <v>1233.1801092804694</v>
      </c>
      <c r="Q59" s="112">
        <v>9.4255233822931093</v>
      </c>
      <c r="R59" s="112">
        <v>3174.0856154678509</v>
      </c>
      <c r="S59" s="112">
        <v>175.36682992286859</v>
      </c>
      <c r="T59" s="112">
        <v>2127.3189416377941</v>
      </c>
      <c r="U59" s="113">
        <v>1.3699544316734147</v>
      </c>
      <c r="V59" s="113">
        <v>1.6530862738238601</v>
      </c>
      <c r="W59" s="112">
        <v>103.24167534764035</v>
      </c>
      <c r="X59" s="112">
        <v>14.175185336710642</v>
      </c>
      <c r="Y59" s="109">
        <v>8.3138857481467294</v>
      </c>
    </row>
    <row r="60" spans="1:25" ht="15" customHeight="1" x14ac:dyDescent="0.15">
      <c r="A60" s="118">
        <v>178</v>
      </c>
      <c r="B60" s="111">
        <v>2</v>
      </c>
      <c r="C60" s="111">
        <v>43</v>
      </c>
      <c r="D60" s="112">
        <v>1851.4536070602426</v>
      </c>
      <c r="E60" s="124">
        <v>76.404832342902111</v>
      </c>
      <c r="F60" s="132"/>
      <c r="G60" s="133"/>
      <c r="H60" s="132"/>
      <c r="I60" s="127">
        <v>1.0676668240994751</v>
      </c>
      <c r="J60" s="134"/>
      <c r="K60" s="134"/>
      <c r="L60" s="134"/>
      <c r="M60" s="130">
        <v>54.505118810472752</v>
      </c>
      <c r="N60" s="112">
        <v>255.77027628161434</v>
      </c>
      <c r="O60" s="112">
        <v>720.17140425985031</v>
      </c>
      <c r="P60" s="112">
        <v>1262.982537147414</v>
      </c>
      <c r="Q60" s="112">
        <v>10.816492406547392</v>
      </c>
      <c r="R60" s="112">
        <v>2592.5095196813427</v>
      </c>
      <c r="S60" s="112">
        <v>211.1291118622193</v>
      </c>
      <c r="T60" s="112">
        <v>2636.208153665892</v>
      </c>
      <c r="U60" s="113">
        <v>1.0676668240994751</v>
      </c>
      <c r="V60" s="113">
        <v>1.397349582719325</v>
      </c>
      <c r="W60" s="112">
        <v>86.747139545982492</v>
      </c>
      <c r="X60" s="112">
        <v>11.939829445918713</v>
      </c>
      <c r="Y60" s="109">
        <v>12.397141210974182</v>
      </c>
    </row>
    <row r="61" spans="1:25" ht="15" customHeight="1" x14ac:dyDescent="0.15">
      <c r="A61" s="118">
        <v>180</v>
      </c>
      <c r="B61" s="111">
        <v>2</v>
      </c>
      <c r="C61" s="111">
        <v>55</v>
      </c>
      <c r="D61" s="112">
        <v>1856.2218987197814</v>
      </c>
      <c r="E61" s="124">
        <v>87.810627061397653</v>
      </c>
      <c r="F61" s="132"/>
      <c r="G61" s="133"/>
      <c r="H61" s="132"/>
      <c r="I61" s="127">
        <v>1.1214778828434109</v>
      </c>
      <c r="J61" s="134"/>
      <c r="K61" s="134"/>
      <c r="L61" s="134"/>
      <c r="M61" s="130">
        <v>54.734599347724064</v>
      </c>
      <c r="N61" s="112">
        <v>240.69201409873855</v>
      </c>
      <c r="O61" s="112">
        <v>563.83649498317175</v>
      </c>
      <c r="P61" s="112">
        <v>1284.7707718179129</v>
      </c>
      <c r="Q61" s="112">
        <v>11.575013410916284</v>
      </c>
      <c r="R61" s="112">
        <v>3082.045890132973</v>
      </c>
      <c r="S61" s="112">
        <v>178.49246235769991</v>
      </c>
      <c r="T61" s="112">
        <v>2498.785630186253</v>
      </c>
      <c r="U61" s="113">
        <v>1.1214778828434109</v>
      </c>
      <c r="V61" s="113">
        <v>1.3895237832008573</v>
      </c>
      <c r="W61" s="112">
        <v>107.61350535826321</v>
      </c>
      <c r="X61" s="112">
        <v>13.631997200062466</v>
      </c>
      <c r="Y61" s="109">
        <v>12.624111684744417</v>
      </c>
    </row>
    <row r="62" spans="1:25" ht="15" customHeight="1" x14ac:dyDescent="0.15">
      <c r="A62" s="118">
        <v>155</v>
      </c>
      <c r="B62" s="111">
        <v>2</v>
      </c>
      <c r="C62" s="111">
        <v>44</v>
      </c>
      <c r="D62" s="112">
        <v>1859.4407253701179</v>
      </c>
      <c r="E62" s="124">
        <v>68.113872387410879</v>
      </c>
      <c r="F62" s="132"/>
      <c r="G62" s="133"/>
      <c r="H62" s="132"/>
      <c r="I62" s="127">
        <v>0.95262719402856777</v>
      </c>
      <c r="J62" s="134"/>
      <c r="K62" s="134"/>
      <c r="L62" s="134"/>
      <c r="M62" s="130">
        <v>55.843099999849173</v>
      </c>
      <c r="N62" s="112">
        <v>273.24026282679097</v>
      </c>
      <c r="O62" s="112">
        <v>589.46197482937839</v>
      </c>
      <c r="P62" s="112">
        <v>1036.8821970977772</v>
      </c>
      <c r="Q62" s="112">
        <v>10.655718648627175</v>
      </c>
      <c r="R62" s="112">
        <v>2989.7936047318976</v>
      </c>
      <c r="S62" s="112">
        <v>128.41703373466498</v>
      </c>
      <c r="T62" s="112">
        <v>2361.6617585363265</v>
      </c>
      <c r="U62" s="113">
        <v>0.95262719402856777</v>
      </c>
      <c r="V62" s="113">
        <v>1.3865110415315933</v>
      </c>
      <c r="W62" s="112">
        <v>147.73257590126647</v>
      </c>
      <c r="X62" s="112">
        <v>15.439533204796144</v>
      </c>
      <c r="Y62" s="109">
        <v>12.91254109963598</v>
      </c>
    </row>
    <row r="63" spans="1:25" ht="15" customHeight="1" x14ac:dyDescent="0.15">
      <c r="A63" s="118">
        <v>171</v>
      </c>
      <c r="B63" s="111">
        <v>2</v>
      </c>
      <c r="C63" s="111">
        <v>41</v>
      </c>
      <c r="D63" s="112">
        <v>1871.7239266042893</v>
      </c>
      <c r="E63" s="124">
        <v>71.980571000918104</v>
      </c>
      <c r="F63" s="132"/>
      <c r="G63" s="133"/>
      <c r="H63" s="132"/>
      <c r="I63" s="127">
        <v>1.1407642878597106</v>
      </c>
      <c r="J63" s="134"/>
      <c r="K63" s="134"/>
      <c r="L63" s="134"/>
      <c r="M63" s="130">
        <v>57.502837917184891</v>
      </c>
      <c r="N63" s="112">
        <v>268.05711612683882</v>
      </c>
      <c r="O63" s="112">
        <v>529.46110662813601</v>
      </c>
      <c r="P63" s="112">
        <v>1106.7283348251515</v>
      </c>
      <c r="Q63" s="112">
        <v>11.170170038885534</v>
      </c>
      <c r="R63" s="112">
        <v>3128.7755611192028</v>
      </c>
      <c r="S63" s="112">
        <v>402.73158747420706</v>
      </c>
      <c r="T63" s="112">
        <v>2716.3449534921056</v>
      </c>
      <c r="U63" s="113">
        <v>1.1407642878597106</v>
      </c>
      <c r="V63" s="113">
        <v>1.3416334143078499</v>
      </c>
      <c r="W63" s="112">
        <v>160.8135502826039</v>
      </c>
      <c r="X63" s="112">
        <v>17.509665988232353</v>
      </c>
      <c r="Y63" s="109">
        <v>10.71679708889765</v>
      </c>
    </row>
    <row r="64" spans="1:25" ht="15" customHeight="1" x14ac:dyDescent="0.15">
      <c r="A64" s="118">
        <v>108</v>
      </c>
      <c r="B64" s="111">
        <v>2</v>
      </c>
      <c r="C64" s="111">
        <v>51</v>
      </c>
      <c r="D64" s="112">
        <v>1896.1297393937634</v>
      </c>
      <c r="E64" s="124">
        <v>88.990231108511509</v>
      </c>
      <c r="F64" s="132"/>
      <c r="G64" s="133"/>
      <c r="H64" s="132"/>
      <c r="I64" s="127">
        <v>1.8961947868154714</v>
      </c>
      <c r="J64" s="134"/>
      <c r="K64" s="134"/>
      <c r="L64" s="134"/>
      <c r="M64" s="130">
        <v>53.553445235152026</v>
      </c>
      <c r="N64" s="112">
        <v>262.29959955909681</v>
      </c>
      <c r="O64" s="112">
        <v>779.7984564245138</v>
      </c>
      <c r="P64" s="112">
        <v>1431.9514204652303</v>
      </c>
      <c r="Q64" s="112">
        <v>14.139391333603571</v>
      </c>
      <c r="R64" s="112">
        <v>3486.9920250813907</v>
      </c>
      <c r="S64" s="112">
        <v>1038.7527734111452</v>
      </c>
      <c r="T64" s="112">
        <v>3919.2847080951356</v>
      </c>
      <c r="U64" s="113">
        <v>1.8961947868154714</v>
      </c>
      <c r="V64" s="113">
        <v>1.9000202810801496</v>
      </c>
      <c r="W64" s="112">
        <v>137.40640225243823</v>
      </c>
      <c r="X64" s="112">
        <v>18.252402718727492</v>
      </c>
      <c r="Y64" s="109">
        <v>13.443571296633426</v>
      </c>
    </row>
    <row r="65" spans="1:25" ht="15" customHeight="1" x14ac:dyDescent="0.15">
      <c r="A65" s="118">
        <v>118</v>
      </c>
      <c r="B65" s="111">
        <v>2</v>
      </c>
      <c r="C65" s="111">
        <v>55</v>
      </c>
      <c r="D65" s="112">
        <v>1906.4711454492281</v>
      </c>
      <c r="E65" s="124">
        <v>83.742478421504998</v>
      </c>
      <c r="F65" s="132"/>
      <c r="G65" s="133"/>
      <c r="H65" s="132"/>
      <c r="I65" s="127">
        <v>1.3097480330135678</v>
      </c>
      <c r="J65" s="134"/>
      <c r="K65" s="134"/>
      <c r="L65" s="134"/>
      <c r="M65" s="130">
        <v>51.551668841548285</v>
      </c>
      <c r="N65" s="112">
        <v>278.59182743461116</v>
      </c>
      <c r="O65" s="112">
        <v>670.16280131330745</v>
      </c>
      <c r="P65" s="112">
        <v>1241.9703359495973</v>
      </c>
      <c r="Q65" s="112">
        <v>12.493248558963035</v>
      </c>
      <c r="R65" s="112">
        <v>3636.9313644394379</v>
      </c>
      <c r="S65" s="112">
        <v>162.7187305918093</v>
      </c>
      <c r="T65" s="112">
        <v>3487.6103117935199</v>
      </c>
      <c r="U65" s="113">
        <v>1.3097480330135678</v>
      </c>
      <c r="V65" s="113">
        <v>1.5751920981881644</v>
      </c>
      <c r="W65" s="112">
        <v>190.85049654109108</v>
      </c>
      <c r="X65" s="112">
        <v>18.5973101648976</v>
      </c>
      <c r="Y65" s="109">
        <v>11.60035253351688</v>
      </c>
    </row>
    <row r="66" spans="1:25" ht="15" customHeight="1" x14ac:dyDescent="0.15">
      <c r="A66" s="118">
        <v>160</v>
      </c>
      <c r="B66" s="111">
        <v>2</v>
      </c>
      <c r="C66" s="111">
        <v>38</v>
      </c>
      <c r="D66" s="112">
        <v>1914.433503885381</v>
      </c>
      <c r="E66" s="124">
        <v>79.402551659129287</v>
      </c>
      <c r="F66" s="132"/>
      <c r="G66" s="133"/>
      <c r="H66" s="132"/>
      <c r="I66" s="127">
        <v>1.0524382840599678</v>
      </c>
      <c r="J66" s="134"/>
      <c r="K66" s="134"/>
      <c r="L66" s="134"/>
      <c r="M66" s="130">
        <v>51.031010702126579</v>
      </c>
      <c r="N66" s="112">
        <v>285.47280095256525</v>
      </c>
      <c r="O66" s="112">
        <v>633.21298035403493</v>
      </c>
      <c r="P66" s="112">
        <v>1239.1380673399606</v>
      </c>
      <c r="Q66" s="112">
        <v>13.741124625527069</v>
      </c>
      <c r="R66" s="112">
        <v>3000.0909835053176</v>
      </c>
      <c r="S66" s="112">
        <v>238.39706728701938</v>
      </c>
      <c r="T66" s="112">
        <v>2826.8080247114713</v>
      </c>
      <c r="U66" s="113">
        <v>1.0524382840599678</v>
      </c>
      <c r="V66" s="113">
        <v>1.5625036364375393</v>
      </c>
      <c r="W66" s="112">
        <v>157.63561586233894</v>
      </c>
      <c r="X66" s="112">
        <v>16.901948508937998</v>
      </c>
      <c r="Y66" s="109">
        <v>10.768169490915204</v>
      </c>
    </row>
    <row r="67" spans="1:25" ht="15" customHeight="1" x14ac:dyDescent="0.15">
      <c r="A67" s="118">
        <v>148</v>
      </c>
      <c r="B67" s="111">
        <v>2</v>
      </c>
      <c r="C67" s="111">
        <v>56</v>
      </c>
      <c r="D67" s="112">
        <v>1925.516983582447</v>
      </c>
      <c r="E67" s="124">
        <v>86.353016628129353</v>
      </c>
      <c r="F67" s="132"/>
      <c r="G67" s="133"/>
      <c r="H67" s="132"/>
      <c r="I67" s="127">
        <v>0.93706496226239611</v>
      </c>
      <c r="J67" s="134"/>
      <c r="K67" s="134"/>
      <c r="L67" s="134"/>
      <c r="M67" s="130">
        <v>57.468185220203118</v>
      </c>
      <c r="N67" s="112">
        <v>264.48247673208607</v>
      </c>
      <c r="O67" s="112">
        <v>671.54502377996937</v>
      </c>
      <c r="P67" s="112">
        <v>1294.9876303163564</v>
      </c>
      <c r="Q67" s="112">
        <v>12.53353166817875</v>
      </c>
      <c r="R67" s="112">
        <v>3014.6581922413907</v>
      </c>
      <c r="S67" s="112">
        <v>226.63145145177145</v>
      </c>
      <c r="T67" s="112">
        <v>3580.8501629501238</v>
      </c>
      <c r="U67" s="113">
        <v>0.93706496226239611</v>
      </c>
      <c r="V67" s="113">
        <v>1.5352731044789896</v>
      </c>
      <c r="W67" s="112">
        <v>130.37725531418897</v>
      </c>
      <c r="X67" s="112">
        <v>17.098686288484103</v>
      </c>
      <c r="Y67" s="109">
        <v>11.913958621864417</v>
      </c>
    </row>
    <row r="68" spans="1:25" ht="15" customHeight="1" x14ac:dyDescent="0.15">
      <c r="A68" s="118">
        <v>134</v>
      </c>
      <c r="B68" s="111">
        <v>2</v>
      </c>
      <c r="C68" s="111">
        <v>45</v>
      </c>
      <c r="D68" s="112">
        <v>1928.4290771375693</v>
      </c>
      <c r="E68" s="124">
        <v>86.02896716533543</v>
      </c>
      <c r="F68" s="132"/>
      <c r="G68" s="133"/>
      <c r="H68" s="132"/>
      <c r="I68" s="127">
        <v>1.1991791407521066</v>
      </c>
      <c r="J68" s="134"/>
      <c r="K68" s="134"/>
      <c r="L68" s="134"/>
      <c r="M68" s="130">
        <v>55.658834927246296</v>
      </c>
      <c r="N68" s="112">
        <v>269.09158657453548</v>
      </c>
      <c r="O68" s="112">
        <v>629.08361813186991</v>
      </c>
      <c r="P68" s="112">
        <v>1285.4780040673745</v>
      </c>
      <c r="Q68" s="112">
        <v>12.961393090124497</v>
      </c>
      <c r="R68" s="112">
        <v>3023.2325132724791</v>
      </c>
      <c r="S68" s="112">
        <v>171.29107142857143</v>
      </c>
      <c r="T68" s="112">
        <v>2660.5205553375176</v>
      </c>
      <c r="U68" s="113">
        <v>1.1991791407521066</v>
      </c>
      <c r="V68" s="113">
        <v>1.3853064259669143</v>
      </c>
      <c r="W68" s="112">
        <v>101.1860502889961</v>
      </c>
      <c r="X68" s="112">
        <v>14.492525877693607</v>
      </c>
      <c r="Y68" s="109">
        <v>13.46238170672174</v>
      </c>
    </row>
    <row r="69" spans="1:25" ht="15" customHeight="1" x14ac:dyDescent="0.15">
      <c r="A69" s="118">
        <v>127</v>
      </c>
      <c r="B69" s="111">
        <v>2</v>
      </c>
      <c r="C69" s="111">
        <v>39</v>
      </c>
      <c r="D69" s="112">
        <v>1931.8436848695351</v>
      </c>
      <c r="E69" s="124">
        <v>89.956941322666651</v>
      </c>
      <c r="F69" s="132"/>
      <c r="G69" s="133"/>
      <c r="H69" s="132"/>
      <c r="I69" s="127">
        <v>1.2898844373986786</v>
      </c>
      <c r="J69" s="134"/>
      <c r="K69" s="134"/>
      <c r="L69" s="134"/>
      <c r="M69" s="130">
        <v>56.817963173265888</v>
      </c>
      <c r="N69" s="112">
        <v>267.07670078345728</v>
      </c>
      <c r="O69" s="112">
        <v>787.39783221703033</v>
      </c>
      <c r="P69" s="112">
        <v>1411.4619162044676</v>
      </c>
      <c r="Q69" s="112">
        <v>14.656290895672857</v>
      </c>
      <c r="R69" s="112">
        <v>3861.53101398746</v>
      </c>
      <c r="S69" s="112">
        <v>395.0412938970785</v>
      </c>
      <c r="T69" s="112">
        <v>4712.4680637495212</v>
      </c>
      <c r="U69" s="113">
        <v>1.2898844373986786</v>
      </c>
      <c r="V69" s="113">
        <v>1.9095903026850358</v>
      </c>
      <c r="W69" s="112">
        <v>179.88909449896573</v>
      </c>
      <c r="X69" s="112">
        <v>19.900870938123493</v>
      </c>
      <c r="Y69" s="109">
        <v>11.615061531468175</v>
      </c>
    </row>
    <row r="70" spans="1:25" ht="15" customHeight="1" x14ac:dyDescent="0.15">
      <c r="A70" s="118">
        <v>121</v>
      </c>
      <c r="B70" s="111">
        <v>2</v>
      </c>
      <c r="C70" s="111">
        <v>58</v>
      </c>
      <c r="D70" s="112">
        <v>1932.1170122533044</v>
      </c>
      <c r="E70" s="124">
        <v>67.124371073430964</v>
      </c>
      <c r="F70" s="132"/>
      <c r="G70" s="133"/>
      <c r="H70" s="132"/>
      <c r="I70" s="127">
        <v>1.2925075506066104</v>
      </c>
      <c r="J70" s="134"/>
      <c r="K70" s="134"/>
      <c r="L70" s="134"/>
      <c r="M70" s="130">
        <v>37.927061553036204</v>
      </c>
      <c r="N70" s="112">
        <v>328.16954798519288</v>
      </c>
      <c r="O70" s="112">
        <v>675.26684494506901</v>
      </c>
      <c r="P70" s="112">
        <v>1167.9082761949701</v>
      </c>
      <c r="Q70" s="112">
        <v>11.329667977059605</v>
      </c>
      <c r="R70" s="112">
        <v>3208.4591364181865</v>
      </c>
      <c r="S70" s="112">
        <v>1000.8195199999999</v>
      </c>
      <c r="T70" s="112">
        <v>3126.0205101569995</v>
      </c>
      <c r="U70" s="113">
        <v>1.2925075506066104</v>
      </c>
      <c r="V70" s="113">
        <v>1.4785083834987323</v>
      </c>
      <c r="W70" s="112">
        <v>124.10229573998072</v>
      </c>
      <c r="X70" s="112">
        <v>18.255698708972282</v>
      </c>
      <c r="Y70" s="109">
        <v>10.149919487212577</v>
      </c>
    </row>
    <row r="71" spans="1:25" ht="15" customHeight="1" x14ac:dyDescent="0.15">
      <c r="A71" s="118">
        <v>112</v>
      </c>
      <c r="B71" s="111">
        <v>2</v>
      </c>
      <c r="C71" s="111">
        <v>39</v>
      </c>
      <c r="D71" s="112">
        <v>1932.6404866658193</v>
      </c>
      <c r="E71" s="124">
        <v>75.723824399093616</v>
      </c>
      <c r="F71" s="132"/>
      <c r="G71" s="133"/>
      <c r="H71" s="132"/>
      <c r="I71" s="127">
        <v>1.1064371454541038</v>
      </c>
      <c r="J71" s="134"/>
      <c r="K71" s="134"/>
      <c r="L71" s="134"/>
      <c r="M71" s="130">
        <v>51.891965035221389</v>
      </c>
      <c r="N71" s="112">
        <v>286.85948586416811</v>
      </c>
      <c r="O71" s="112">
        <v>624.64267114189136</v>
      </c>
      <c r="P71" s="112">
        <v>1204.0271765888351</v>
      </c>
      <c r="Q71" s="112">
        <v>10.668777031030606</v>
      </c>
      <c r="R71" s="112">
        <v>2813.2343600750319</v>
      </c>
      <c r="S71" s="112">
        <v>530.28106766012286</v>
      </c>
      <c r="T71" s="112">
        <v>2691.7358562184058</v>
      </c>
      <c r="U71" s="113">
        <v>1.1064371454541038</v>
      </c>
      <c r="V71" s="113">
        <v>1.5298335676950892</v>
      </c>
      <c r="W71" s="112">
        <v>113.75659787427142</v>
      </c>
      <c r="X71" s="112">
        <v>12.971499378446891</v>
      </c>
      <c r="Y71" s="109">
        <v>12.787469084557072</v>
      </c>
    </row>
    <row r="72" spans="1:25" ht="15" customHeight="1" x14ac:dyDescent="0.15">
      <c r="A72" s="118">
        <v>123</v>
      </c>
      <c r="B72" s="111">
        <v>2</v>
      </c>
      <c r="C72" s="111">
        <v>55</v>
      </c>
      <c r="D72" s="112">
        <v>1933.0670039535985</v>
      </c>
      <c r="E72" s="124">
        <v>73.040970136056501</v>
      </c>
      <c r="F72" s="132"/>
      <c r="G72" s="133"/>
      <c r="H72" s="132"/>
      <c r="I72" s="127">
        <v>1.0830801229019822</v>
      </c>
      <c r="J72" s="134"/>
      <c r="K72" s="134"/>
      <c r="L72" s="134"/>
      <c r="M72" s="130">
        <v>58.408342930485432</v>
      </c>
      <c r="N72" s="112">
        <v>274.15406668720885</v>
      </c>
      <c r="O72" s="112">
        <v>486.15881304210171</v>
      </c>
      <c r="P72" s="112">
        <v>1123.9248588500525</v>
      </c>
      <c r="Q72" s="112">
        <v>9.9769048875835011</v>
      </c>
      <c r="R72" s="112">
        <v>2446.433678171019</v>
      </c>
      <c r="S72" s="112">
        <v>121.40913577474713</v>
      </c>
      <c r="T72" s="112">
        <v>1550.268651854667</v>
      </c>
      <c r="U72" s="113">
        <v>1.0830801229019822</v>
      </c>
      <c r="V72" s="113">
        <v>1.1358147387747002</v>
      </c>
      <c r="W72" s="112">
        <v>90.424031858547124</v>
      </c>
      <c r="X72" s="112">
        <v>11.784543122220429</v>
      </c>
      <c r="Y72" s="109">
        <v>12.021920576207998</v>
      </c>
    </row>
    <row r="73" spans="1:25" ht="15" customHeight="1" x14ac:dyDescent="0.15">
      <c r="A73" s="118">
        <v>158</v>
      </c>
      <c r="B73" s="111">
        <v>2</v>
      </c>
      <c r="C73" s="111">
        <v>46</v>
      </c>
      <c r="D73" s="112">
        <v>1933.9396617657951</v>
      </c>
      <c r="E73" s="124">
        <v>81.303202877181405</v>
      </c>
      <c r="F73" s="132"/>
      <c r="G73" s="133"/>
      <c r="H73" s="132"/>
      <c r="I73" s="127">
        <v>0.98291044986149978</v>
      </c>
      <c r="J73" s="134"/>
      <c r="K73" s="134"/>
      <c r="L73" s="134"/>
      <c r="M73" s="130">
        <v>57.900429926359415</v>
      </c>
      <c r="N73" s="112">
        <v>271.94894183061092</v>
      </c>
      <c r="O73" s="112">
        <v>891.47668198578492</v>
      </c>
      <c r="P73" s="112">
        <v>1422.5856876762934</v>
      </c>
      <c r="Q73" s="112">
        <v>10.930058343496</v>
      </c>
      <c r="R73" s="112">
        <v>2986.3820792613215</v>
      </c>
      <c r="S73" s="112">
        <v>239.61266495501926</v>
      </c>
      <c r="T73" s="112">
        <v>3311.9116041379698</v>
      </c>
      <c r="U73" s="113">
        <v>0.98291044986149978</v>
      </c>
      <c r="V73" s="113">
        <v>1.494713547510407</v>
      </c>
      <c r="W73" s="112">
        <v>126.84745279867681</v>
      </c>
      <c r="X73" s="112">
        <v>15.339547115019537</v>
      </c>
      <c r="Y73" s="109">
        <v>18.215901353387792</v>
      </c>
    </row>
    <row r="74" spans="1:25" ht="15" customHeight="1" x14ac:dyDescent="0.15">
      <c r="A74" s="118">
        <v>163</v>
      </c>
      <c r="B74" s="111">
        <v>2</v>
      </c>
      <c r="C74" s="111">
        <v>48</v>
      </c>
      <c r="D74" s="112">
        <v>1934.3478442845294</v>
      </c>
      <c r="E74" s="124">
        <v>75.408241370653215</v>
      </c>
      <c r="F74" s="132"/>
      <c r="G74" s="133"/>
      <c r="H74" s="132"/>
      <c r="I74" s="127">
        <v>1.283942113380689</v>
      </c>
      <c r="J74" s="134"/>
      <c r="K74" s="134"/>
      <c r="L74" s="134"/>
      <c r="M74" s="130">
        <v>55.930572602777161</v>
      </c>
      <c r="N74" s="112">
        <v>278.03805750806822</v>
      </c>
      <c r="O74" s="112">
        <v>639.30110113502747</v>
      </c>
      <c r="P74" s="112">
        <v>1205.9871050219351</v>
      </c>
      <c r="Q74" s="112">
        <v>11.10090524276643</v>
      </c>
      <c r="R74" s="112">
        <v>3102.5111850771709</v>
      </c>
      <c r="S74" s="112">
        <v>656.38658153111851</v>
      </c>
      <c r="T74" s="112">
        <v>3713.4143476071731</v>
      </c>
      <c r="U74" s="113">
        <v>1.283942113380689</v>
      </c>
      <c r="V74" s="113">
        <v>1.5028197471825149</v>
      </c>
      <c r="W74" s="112">
        <v>143.9569198697711</v>
      </c>
      <c r="X74" s="112">
        <v>17.124094165224641</v>
      </c>
      <c r="Y74" s="109">
        <v>13.04628722868801</v>
      </c>
    </row>
    <row r="75" spans="1:25" ht="15" customHeight="1" x14ac:dyDescent="0.15">
      <c r="A75" s="118">
        <v>198</v>
      </c>
      <c r="B75" s="111">
        <v>2</v>
      </c>
      <c r="C75" s="111">
        <v>38</v>
      </c>
      <c r="D75" s="112">
        <v>1952.3119016939158</v>
      </c>
      <c r="E75" s="124">
        <v>86.754950633366448</v>
      </c>
      <c r="F75" s="132"/>
      <c r="G75" s="133"/>
      <c r="H75" s="132"/>
      <c r="I75" s="127">
        <v>1.8876829300270932</v>
      </c>
      <c r="J75" s="134"/>
      <c r="K75" s="134"/>
      <c r="L75" s="134"/>
      <c r="M75" s="130">
        <v>65.280330098743931</v>
      </c>
      <c r="N75" s="112">
        <v>253.65229367875028</v>
      </c>
      <c r="O75" s="112">
        <v>861.72379758240356</v>
      </c>
      <c r="P75" s="112">
        <v>1471.9719065819831</v>
      </c>
      <c r="Q75" s="112">
        <v>14.144276916369281</v>
      </c>
      <c r="R75" s="112">
        <v>4337.9026485456625</v>
      </c>
      <c r="S75" s="112">
        <v>163.66344000000001</v>
      </c>
      <c r="T75" s="112">
        <v>7528.9356575195707</v>
      </c>
      <c r="U75" s="113">
        <v>1.8876829300270932</v>
      </c>
      <c r="V75" s="113">
        <v>1.7469361175395932</v>
      </c>
      <c r="W75" s="112">
        <v>248.50929549021785</v>
      </c>
      <c r="X75" s="112">
        <v>20.19571561581143</v>
      </c>
      <c r="Y75" s="109">
        <v>10.581761366341611</v>
      </c>
    </row>
    <row r="76" spans="1:25" ht="15" customHeight="1" x14ac:dyDescent="0.15">
      <c r="A76" s="118">
        <v>152</v>
      </c>
      <c r="B76" s="111">
        <v>2</v>
      </c>
      <c r="C76" s="111">
        <v>40</v>
      </c>
      <c r="D76" s="112">
        <v>1959.5334264597734</v>
      </c>
      <c r="E76" s="124">
        <v>83.471826449097961</v>
      </c>
      <c r="F76" s="132"/>
      <c r="G76" s="133"/>
      <c r="H76" s="132"/>
      <c r="I76" s="127">
        <v>1.2577430410098427</v>
      </c>
      <c r="J76" s="134"/>
      <c r="K76" s="134"/>
      <c r="L76" s="134"/>
      <c r="M76" s="130">
        <v>61.15630558247318</v>
      </c>
      <c r="N76" s="112">
        <v>261.8182331398325</v>
      </c>
      <c r="O76" s="112">
        <v>572.02939356435206</v>
      </c>
      <c r="P76" s="112">
        <v>1261.3767935890169</v>
      </c>
      <c r="Q76" s="112">
        <v>12.376482395007999</v>
      </c>
      <c r="R76" s="112">
        <v>2965.6668283137033</v>
      </c>
      <c r="S76" s="112">
        <v>496.19235087383925</v>
      </c>
      <c r="T76" s="112">
        <v>1523.7776377201321</v>
      </c>
      <c r="U76" s="113">
        <v>1.2577430410098427</v>
      </c>
      <c r="V76" s="113">
        <v>1.4264690528739141</v>
      </c>
      <c r="W76" s="112">
        <v>122.77216885070322</v>
      </c>
      <c r="X76" s="112">
        <v>14.573109498266216</v>
      </c>
      <c r="Y76" s="109">
        <v>13.959878800357648</v>
      </c>
    </row>
    <row r="77" spans="1:25" ht="15" customHeight="1" x14ac:dyDescent="0.15">
      <c r="A77" s="118">
        <v>151</v>
      </c>
      <c r="B77" s="111">
        <v>2</v>
      </c>
      <c r="C77" s="111">
        <v>53</v>
      </c>
      <c r="D77" s="112">
        <v>1962.5699619300206</v>
      </c>
      <c r="E77" s="124">
        <v>83.415271688262891</v>
      </c>
      <c r="F77" s="132"/>
      <c r="G77" s="133"/>
      <c r="H77" s="132"/>
      <c r="I77" s="127">
        <v>1.1546463764196464</v>
      </c>
      <c r="J77" s="134"/>
      <c r="K77" s="134"/>
      <c r="L77" s="134"/>
      <c r="M77" s="130">
        <v>61.027713448712689</v>
      </c>
      <c r="N77" s="112">
        <v>268.24929119791807</v>
      </c>
      <c r="O77" s="112">
        <v>580.53886773263378</v>
      </c>
      <c r="P77" s="112">
        <v>1242.9913917567051</v>
      </c>
      <c r="Q77" s="112">
        <v>13.702121662935749</v>
      </c>
      <c r="R77" s="112">
        <v>3061.8055095287646</v>
      </c>
      <c r="S77" s="112">
        <v>1435.1610527292996</v>
      </c>
      <c r="T77" s="112">
        <v>2408.8962655108157</v>
      </c>
      <c r="U77" s="113">
        <v>1.1546463764196464</v>
      </c>
      <c r="V77" s="113">
        <v>1.7884112108873744</v>
      </c>
      <c r="W77" s="112">
        <v>108.69684721589144</v>
      </c>
      <c r="X77" s="112">
        <v>13.399091840056427</v>
      </c>
      <c r="Y77" s="109">
        <v>13.472773841081493</v>
      </c>
    </row>
    <row r="78" spans="1:25" ht="15" customHeight="1" x14ac:dyDescent="0.15">
      <c r="A78" s="118">
        <v>137</v>
      </c>
      <c r="B78" s="111">
        <v>2</v>
      </c>
      <c r="C78" s="111">
        <v>49</v>
      </c>
      <c r="D78" s="112">
        <v>1975.0802244886077</v>
      </c>
      <c r="E78" s="124">
        <v>85.120129632987783</v>
      </c>
      <c r="F78" s="132"/>
      <c r="G78" s="133"/>
      <c r="H78" s="132"/>
      <c r="I78" s="127">
        <v>1.149598638858039</v>
      </c>
      <c r="J78" s="134"/>
      <c r="K78" s="134"/>
      <c r="L78" s="134"/>
      <c r="M78" s="130">
        <v>49.735674604617721</v>
      </c>
      <c r="N78" s="112">
        <v>297.39047119353467</v>
      </c>
      <c r="O78" s="112">
        <v>679.07730438094279</v>
      </c>
      <c r="P78" s="112">
        <v>1309.581807849582</v>
      </c>
      <c r="Q78" s="112">
        <v>12.535247092849534</v>
      </c>
      <c r="R78" s="112">
        <v>3045.34812391887</v>
      </c>
      <c r="S78" s="112">
        <v>146.2145814485464</v>
      </c>
      <c r="T78" s="112">
        <v>3033.6065996384741</v>
      </c>
      <c r="U78" s="113">
        <v>1.149598638858039</v>
      </c>
      <c r="V78" s="113">
        <v>1.3237028805926176</v>
      </c>
      <c r="W78" s="112">
        <v>156.87106673371289</v>
      </c>
      <c r="X78" s="112">
        <v>15.21651390993207</v>
      </c>
      <c r="Y78" s="109">
        <v>16.686008058829593</v>
      </c>
    </row>
    <row r="79" spans="1:25" ht="15" customHeight="1" x14ac:dyDescent="0.15">
      <c r="A79" s="118">
        <v>129</v>
      </c>
      <c r="B79" s="111">
        <v>2</v>
      </c>
      <c r="C79" s="111">
        <v>58</v>
      </c>
      <c r="D79" s="112">
        <v>1975.2269096983896</v>
      </c>
      <c r="E79" s="124">
        <v>85.224898033959079</v>
      </c>
      <c r="F79" s="132"/>
      <c r="G79" s="133"/>
      <c r="H79" s="132"/>
      <c r="I79" s="127">
        <v>1.1447637676123856</v>
      </c>
      <c r="J79" s="134"/>
      <c r="K79" s="134"/>
      <c r="L79" s="134"/>
      <c r="M79" s="130">
        <v>54.56312799184844</v>
      </c>
      <c r="N79" s="112">
        <v>282.00611119401657</v>
      </c>
      <c r="O79" s="112">
        <v>673.99007440320759</v>
      </c>
      <c r="P79" s="112">
        <v>1351.2100749617844</v>
      </c>
      <c r="Q79" s="112">
        <v>12.440646288037604</v>
      </c>
      <c r="R79" s="112">
        <v>3325.836625189294</v>
      </c>
      <c r="S79" s="112">
        <v>343.51559033614501</v>
      </c>
      <c r="T79" s="112">
        <v>4188.8874574668534</v>
      </c>
      <c r="U79" s="113">
        <v>1.1447637676123856</v>
      </c>
      <c r="V79" s="113">
        <v>1.5231511663412245</v>
      </c>
      <c r="W79" s="112">
        <v>144.71653986445037</v>
      </c>
      <c r="X79" s="112">
        <v>15.473926769182498</v>
      </c>
      <c r="Y79" s="109">
        <v>17.314459586086723</v>
      </c>
    </row>
    <row r="80" spans="1:25" ht="15" customHeight="1" x14ac:dyDescent="0.15">
      <c r="A80" s="118">
        <v>176</v>
      </c>
      <c r="B80" s="111">
        <v>2</v>
      </c>
      <c r="C80" s="111">
        <v>41</v>
      </c>
      <c r="D80" s="112">
        <v>1977.4014227079624</v>
      </c>
      <c r="E80" s="124">
        <v>82.250363490101591</v>
      </c>
      <c r="F80" s="132"/>
      <c r="G80" s="133"/>
      <c r="H80" s="132"/>
      <c r="I80" s="127">
        <v>1.3278521495397249</v>
      </c>
      <c r="J80" s="134"/>
      <c r="K80" s="134"/>
      <c r="L80" s="134"/>
      <c r="M80" s="130">
        <v>57.835213703026</v>
      </c>
      <c r="N80" s="112">
        <v>279.94607562063692</v>
      </c>
      <c r="O80" s="112">
        <v>636.62739470678775</v>
      </c>
      <c r="P80" s="112">
        <v>1213.0631978627605</v>
      </c>
      <c r="Q80" s="112">
        <v>11.450616449398856</v>
      </c>
      <c r="R80" s="112">
        <v>3093.0849837553715</v>
      </c>
      <c r="S80" s="112">
        <v>716.22726878667891</v>
      </c>
      <c r="T80" s="112">
        <v>3233.1374041492413</v>
      </c>
      <c r="U80" s="113">
        <v>1.3278521495397249</v>
      </c>
      <c r="V80" s="113">
        <v>1.68536704096795</v>
      </c>
      <c r="W80" s="112">
        <v>159.5873940007443</v>
      </c>
      <c r="X80" s="112">
        <v>13.018807370511107</v>
      </c>
      <c r="Y80" s="109">
        <v>15.104618110633684</v>
      </c>
    </row>
    <row r="81" spans="1:25" ht="15" customHeight="1" x14ac:dyDescent="0.15">
      <c r="A81" s="118">
        <v>168</v>
      </c>
      <c r="B81" s="111">
        <v>2</v>
      </c>
      <c r="C81" s="111">
        <v>47</v>
      </c>
      <c r="D81" s="112">
        <v>1981.0314252428468</v>
      </c>
      <c r="E81" s="124">
        <v>85.183195411613312</v>
      </c>
      <c r="F81" s="132"/>
      <c r="G81" s="133"/>
      <c r="H81" s="132"/>
      <c r="I81" s="127">
        <v>1.2081987467423534</v>
      </c>
      <c r="J81" s="134"/>
      <c r="K81" s="134"/>
      <c r="L81" s="134"/>
      <c r="M81" s="130">
        <v>66.670535746031035</v>
      </c>
      <c r="N81" s="112">
        <v>261.20728903680742</v>
      </c>
      <c r="O81" s="112">
        <v>799.1346080432719</v>
      </c>
      <c r="P81" s="112">
        <v>1331.7014544086694</v>
      </c>
      <c r="Q81" s="112">
        <v>11.734448840915215</v>
      </c>
      <c r="R81" s="112">
        <v>3308.0406794078235</v>
      </c>
      <c r="S81" s="112">
        <v>508.42027400164994</v>
      </c>
      <c r="T81" s="112">
        <v>2501.2060618722148</v>
      </c>
      <c r="U81" s="113">
        <v>1.2081987467423534</v>
      </c>
      <c r="V81" s="113">
        <v>1.8028368133575357</v>
      </c>
      <c r="W81" s="112">
        <v>135.27817843545108</v>
      </c>
      <c r="X81" s="112">
        <v>15.022750762803392</v>
      </c>
      <c r="Y81" s="109">
        <v>11.612133296779417</v>
      </c>
    </row>
    <row r="82" spans="1:25" ht="15" customHeight="1" x14ac:dyDescent="0.15">
      <c r="A82" s="118">
        <v>153</v>
      </c>
      <c r="B82" s="111">
        <v>2</v>
      </c>
      <c r="C82" s="111">
        <v>34</v>
      </c>
      <c r="D82" s="112">
        <v>1986.428193393785</v>
      </c>
      <c r="E82" s="124">
        <v>82.012131681202291</v>
      </c>
      <c r="F82" s="132"/>
      <c r="G82" s="133"/>
      <c r="H82" s="132"/>
      <c r="I82" s="127">
        <v>1.141651920110589</v>
      </c>
      <c r="J82" s="134"/>
      <c r="K82" s="134"/>
      <c r="L82" s="134"/>
      <c r="M82" s="130">
        <v>52.46533940506098</v>
      </c>
      <c r="N82" s="112">
        <v>292.53028443554575</v>
      </c>
      <c r="O82" s="112">
        <v>626.18085060262445</v>
      </c>
      <c r="P82" s="112">
        <v>1228.3338812785682</v>
      </c>
      <c r="Q82" s="112">
        <v>12.473123327178568</v>
      </c>
      <c r="R82" s="112">
        <v>3183.3718151756702</v>
      </c>
      <c r="S82" s="112">
        <v>516.79552224632778</v>
      </c>
      <c r="T82" s="112">
        <v>3206.308098424483</v>
      </c>
      <c r="U82" s="113">
        <v>1.141651920110589</v>
      </c>
      <c r="V82" s="113">
        <v>1.4477577002253792</v>
      </c>
      <c r="W82" s="112">
        <v>146.45490027116358</v>
      </c>
      <c r="X82" s="112">
        <v>16.352195604849317</v>
      </c>
      <c r="Y82" s="109">
        <v>11.120441319054562</v>
      </c>
    </row>
    <row r="83" spans="1:25" ht="15" customHeight="1" x14ac:dyDescent="0.15">
      <c r="A83" s="118">
        <v>124</v>
      </c>
      <c r="B83" s="111">
        <v>2</v>
      </c>
      <c r="C83" s="111">
        <v>44</v>
      </c>
      <c r="D83" s="112">
        <v>2003.8581781385067</v>
      </c>
      <c r="E83" s="124">
        <v>92.717786970687939</v>
      </c>
      <c r="F83" s="132"/>
      <c r="G83" s="133"/>
      <c r="H83" s="132"/>
      <c r="I83" s="127">
        <v>1.1283106121675568</v>
      </c>
      <c r="J83" s="134"/>
      <c r="K83" s="134"/>
      <c r="L83" s="134"/>
      <c r="M83" s="130">
        <v>56.809144247287136</v>
      </c>
      <c r="N83" s="112">
        <v>278.69094863309834</v>
      </c>
      <c r="O83" s="112">
        <v>536.91550179239096</v>
      </c>
      <c r="P83" s="112">
        <v>1298.1169674437529</v>
      </c>
      <c r="Q83" s="112">
        <v>13.741407806189889</v>
      </c>
      <c r="R83" s="112">
        <v>3073.1888999805574</v>
      </c>
      <c r="S83" s="112">
        <v>436.04871647423249</v>
      </c>
      <c r="T83" s="112">
        <v>1985.6637964533022</v>
      </c>
      <c r="U83" s="113">
        <v>1.1283106121675568</v>
      </c>
      <c r="V83" s="113">
        <v>1.3686137266872394</v>
      </c>
      <c r="W83" s="112">
        <v>93.820683041644642</v>
      </c>
      <c r="X83" s="112">
        <v>15.244304680136532</v>
      </c>
      <c r="Y83" s="109">
        <v>16.814026948026957</v>
      </c>
    </row>
    <row r="84" spans="1:25" ht="15" customHeight="1" x14ac:dyDescent="0.15">
      <c r="A84" s="118">
        <v>164</v>
      </c>
      <c r="B84" s="111">
        <v>2</v>
      </c>
      <c r="C84" s="111">
        <v>49</v>
      </c>
      <c r="D84" s="112">
        <v>2009.0298164611088</v>
      </c>
      <c r="E84" s="124">
        <v>81.201862919282391</v>
      </c>
      <c r="F84" s="132"/>
      <c r="G84" s="133"/>
      <c r="H84" s="132"/>
      <c r="I84" s="127">
        <v>1.1615498939863713</v>
      </c>
      <c r="J84" s="134"/>
      <c r="K84" s="134"/>
      <c r="L84" s="134"/>
      <c r="M84" s="130">
        <v>52.399588344229635</v>
      </c>
      <c r="N84" s="112">
        <v>299.09644912500852</v>
      </c>
      <c r="O84" s="112">
        <v>733.25937224023983</v>
      </c>
      <c r="P84" s="112">
        <v>1324.0956197508519</v>
      </c>
      <c r="Q84" s="112">
        <v>12.109560882916822</v>
      </c>
      <c r="R84" s="112">
        <v>3234.0518398201521</v>
      </c>
      <c r="S84" s="112">
        <v>185.9592276530129</v>
      </c>
      <c r="T84" s="112">
        <v>2869.7806881248866</v>
      </c>
      <c r="U84" s="113">
        <v>1.1615498939863713</v>
      </c>
      <c r="V84" s="113">
        <v>1.5005192413163784</v>
      </c>
      <c r="W84" s="112">
        <v>151.18088194145142</v>
      </c>
      <c r="X84" s="112">
        <v>15.406018892921107</v>
      </c>
      <c r="Y84" s="109">
        <v>13.403514220446137</v>
      </c>
    </row>
    <row r="85" spans="1:25" ht="15" customHeight="1" x14ac:dyDescent="0.15">
      <c r="A85" s="118">
        <v>119</v>
      </c>
      <c r="B85" s="111">
        <v>2</v>
      </c>
      <c r="C85" s="111">
        <v>43</v>
      </c>
      <c r="D85" s="112">
        <v>2010.4169558178073</v>
      </c>
      <c r="E85" s="124">
        <v>86.696497264143986</v>
      </c>
      <c r="F85" s="132"/>
      <c r="G85" s="133"/>
      <c r="H85" s="132"/>
      <c r="I85" s="127">
        <v>1.1226892783258033</v>
      </c>
      <c r="J85" s="134"/>
      <c r="K85" s="134"/>
      <c r="L85" s="134"/>
      <c r="M85" s="130">
        <v>51.665981695686646</v>
      </c>
      <c r="N85" s="112">
        <v>293.62069779609288</v>
      </c>
      <c r="O85" s="112">
        <v>635.86396387155025</v>
      </c>
      <c r="P85" s="112">
        <v>1334.7373800495404</v>
      </c>
      <c r="Q85" s="112">
        <v>11.149683871176965</v>
      </c>
      <c r="R85" s="112">
        <v>3011.8236850892977</v>
      </c>
      <c r="S85" s="112">
        <v>419.42673977536788</v>
      </c>
      <c r="T85" s="112">
        <v>2083.4823876298715</v>
      </c>
      <c r="U85" s="113">
        <v>1.1226892783258033</v>
      </c>
      <c r="V85" s="113">
        <v>1.4961907279555751</v>
      </c>
      <c r="W85" s="112">
        <v>95.639084031736417</v>
      </c>
      <c r="X85" s="112">
        <v>15.364383094991139</v>
      </c>
      <c r="Y85" s="109">
        <v>11.316589414902252</v>
      </c>
    </row>
    <row r="86" spans="1:25" ht="15" customHeight="1" x14ac:dyDescent="0.15">
      <c r="A86" s="118">
        <v>173</v>
      </c>
      <c r="B86" s="111">
        <v>2</v>
      </c>
      <c r="C86" s="111">
        <v>36</v>
      </c>
      <c r="D86" s="112">
        <v>2018.0010195062857</v>
      </c>
      <c r="E86" s="124">
        <v>84.004046083638585</v>
      </c>
      <c r="F86" s="132"/>
      <c r="G86" s="133"/>
      <c r="H86" s="132"/>
      <c r="I86" s="127">
        <v>1.3711125902460177</v>
      </c>
      <c r="J86" s="134"/>
      <c r="K86" s="134"/>
      <c r="L86" s="134"/>
      <c r="M86" s="130">
        <v>52.287976974578633</v>
      </c>
      <c r="N86" s="112">
        <v>301.13293141937208</v>
      </c>
      <c r="O86" s="112">
        <v>740.80550961963377</v>
      </c>
      <c r="P86" s="112">
        <v>1381.1146393390809</v>
      </c>
      <c r="Q86" s="112">
        <v>12.266362965570821</v>
      </c>
      <c r="R86" s="112">
        <v>3126.9625711880094</v>
      </c>
      <c r="S86" s="112">
        <v>186.60159815480216</v>
      </c>
      <c r="T86" s="112">
        <v>2661.8492516977981</v>
      </c>
      <c r="U86" s="113">
        <v>1.3711125902460177</v>
      </c>
      <c r="V86" s="113">
        <v>1.57902090061005</v>
      </c>
      <c r="W86" s="112">
        <v>128.27903394201468</v>
      </c>
      <c r="X86" s="112">
        <v>14.685113782903786</v>
      </c>
      <c r="Y86" s="109">
        <v>15.792102037452738</v>
      </c>
    </row>
    <row r="87" spans="1:25" ht="15" customHeight="1" x14ac:dyDescent="0.15">
      <c r="A87" s="118">
        <v>142</v>
      </c>
      <c r="B87" s="111">
        <v>2</v>
      </c>
      <c r="C87" s="111">
        <v>44</v>
      </c>
      <c r="D87" s="112">
        <v>2030.7436767803069</v>
      </c>
      <c r="E87" s="124">
        <v>80.838722647470746</v>
      </c>
      <c r="F87" s="132"/>
      <c r="G87" s="133"/>
      <c r="H87" s="132"/>
      <c r="I87" s="127">
        <v>1.1146483542808461</v>
      </c>
      <c r="J87" s="134"/>
      <c r="K87" s="134"/>
      <c r="L87" s="134"/>
      <c r="M87" s="130">
        <v>54.277705337325493</v>
      </c>
      <c r="N87" s="112">
        <v>303.11547135873241</v>
      </c>
      <c r="O87" s="112">
        <v>646.2231616069223</v>
      </c>
      <c r="P87" s="112">
        <v>1278.6793859685308</v>
      </c>
      <c r="Q87" s="112">
        <v>12.351643090809789</v>
      </c>
      <c r="R87" s="112">
        <v>3186.4053596243166</v>
      </c>
      <c r="S87" s="112">
        <v>161.35699830834284</v>
      </c>
      <c r="T87" s="112">
        <v>2486.1345795417428</v>
      </c>
      <c r="U87" s="113">
        <v>1.1146483542808461</v>
      </c>
      <c r="V87" s="113">
        <v>1.4940199247052359</v>
      </c>
      <c r="W87" s="112">
        <v>140.62678607301538</v>
      </c>
      <c r="X87" s="112">
        <v>15.653086907744107</v>
      </c>
      <c r="Y87" s="109">
        <v>15.469319693963731</v>
      </c>
    </row>
    <row r="88" spans="1:25" ht="15" customHeight="1" x14ac:dyDescent="0.15">
      <c r="A88" s="118">
        <v>162</v>
      </c>
      <c r="B88" s="111">
        <v>2</v>
      </c>
      <c r="C88" s="111">
        <v>39</v>
      </c>
      <c r="D88" s="112">
        <v>2037.4442178963654</v>
      </c>
      <c r="E88" s="124">
        <v>85.952555586831664</v>
      </c>
      <c r="F88" s="132"/>
      <c r="G88" s="133"/>
      <c r="H88" s="132"/>
      <c r="I88" s="127">
        <v>1.3408636414928432</v>
      </c>
      <c r="J88" s="134"/>
      <c r="K88" s="134"/>
      <c r="L88" s="134"/>
      <c r="M88" s="130">
        <v>60.484796403902791</v>
      </c>
      <c r="N88" s="112">
        <v>285.51034254416749</v>
      </c>
      <c r="O88" s="112">
        <v>789.6607142853087</v>
      </c>
      <c r="P88" s="112">
        <v>1374.3999274471723</v>
      </c>
      <c r="Q88" s="112">
        <v>13.813950662755957</v>
      </c>
      <c r="R88" s="112">
        <v>3381.8389073919416</v>
      </c>
      <c r="S88" s="112">
        <v>311.98645574718893</v>
      </c>
      <c r="T88" s="112">
        <v>4376.8363295095014</v>
      </c>
      <c r="U88" s="113">
        <v>1.3408636414928432</v>
      </c>
      <c r="V88" s="113">
        <v>1.8632707478190926</v>
      </c>
      <c r="W88" s="112">
        <v>190.88685023451723</v>
      </c>
      <c r="X88" s="112">
        <v>17.948635031098</v>
      </c>
      <c r="Y88" s="109">
        <v>15.048822701285701</v>
      </c>
    </row>
    <row r="89" spans="1:25" ht="15" customHeight="1" x14ac:dyDescent="0.15">
      <c r="A89" s="118">
        <v>199</v>
      </c>
      <c r="B89" s="111">
        <v>2</v>
      </c>
      <c r="C89" s="111">
        <v>47</v>
      </c>
      <c r="D89" s="112">
        <v>2077.5345155695891</v>
      </c>
      <c r="E89" s="124">
        <v>83.21130489528835</v>
      </c>
      <c r="F89" s="132"/>
      <c r="G89" s="133"/>
      <c r="H89" s="132"/>
      <c r="I89" s="127">
        <v>1.414901770115307</v>
      </c>
      <c r="J89" s="134"/>
      <c r="K89" s="134"/>
      <c r="L89" s="134"/>
      <c r="M89" s="130">
        <v>61.709011580094298</v>
      </c>
      <c r="N89" s="112">
        <v>288.93796713110112</v>
      </c>
      <c r="O89" s="112">
        <v>578.51368806329845</v>
      </c>
      <c r="P89" s="112">
        <v>1270.0598974244781</v>
      </c>
      <c r="Q89" s="112">
        <v>9.995039859444498</v>
      </c>
      <c r="R89" s="112">
        <v>2948.3570834941247</v>
      </c>
      <c r="S89" s="112">
        <v>281.70356619022857</v>
      </c>
      <c r="T89" s="112">
        <v>3885.3030670632893</v>
      </c>
      <c r="U89" s="113">
        <v>1.414901770115307</v>
      </c>
      <c r="V89" s="113">
        <v>1.3467334186449074</v>
      </c>
      <c r="W89" s="112">
        <v>274.02109931965356</v>
      </c>
      <c r="X89" s="112">
        <v>12.486976780868501</v>
      </c>
      <c r="Y89" s="109">
        <v>8.8250128672942196</v>
      </c>
    </row>
    <row r="90" spans="1:25" ht="15" customHeight="1" x14ac:dyDescent="0.15">
      <c r="A90" s="118">
        <v>167</v>
      </c>
      <c r="B90" s="111">
        <v>2</v>
      </c>
      <c r="C90" s="111">
        <v>52</v>
      </c>
      <c r="D90" s="112">
        <v>2080.4450137169574</v>
      </c>
      <c r="E90" s="124">
        <v>95.158306404797642</v>
      </c>
      <c r="F90" s="132"/>
      <c r="G90" s="133"/>
      <c r="H90" s="132"/>
      <c r="I90" s="127">
        <v>1.5229146117566568</v>
      </c>
      <c r="J90" s="134"/>
      <c r="K90" s="134"/>
      <c r="L90" s="134"/>
      <c r="M90" s="130">
        <v>62.284650939419578</v>
      </c>
      <c r="N90" s="112">
        <v>288.2333454713683</v>
      </c>
      <c r="O90" s="112">
        <v>1006.7034582179131</v>
      </c>
      <c r="P90" s="112">
        <v>1553.691671034632</v>
      </c>
      <c r="Q90" s="112">
        <v>16.215463572008677</v>
      </c>
      <c r="R90" s="112">
        <v>4011.5129359595207</v>
      </c>
      <c r="S90" s="112">
        <v>208.52080444505353</v>
      </c>
      <c r="T90" s="112">
        <v>4973.4067257772986</v>
      </c>
      <c r="U90" s="113">
        <v>1.5229146117566568</v>
      </c>
      <c r="V90" s="113">
        <v>1.7757212510703</v>
      </c>
      <c r="W90" s="112">
        <v>197.35814598685712</v>
      </c>
      <c r="X90" s="112">
        <v>20.616408923017861</v>
      </c>
      <c r="Y90" s="109">
        <v>17.234271893441999</v>
      </c>
    </row>
    <row r="91" spans="1:25" ht="15" customHeight="1" x14ac:dyDescent="0.15">
      <c r="A91" s="118">
        <v>175</v>
      </c>
      <c r="B91" s="111">
        <v>2</v>
      </c>
      <c r="C91" s="111">
        <v>51</v>
      </c>
      <c r="D91" s="112">
        <v>2103.0134710550883</v>
      </c>
      <c r="E91" s="124">
        <v>71.901627225184498</v>
      </c>
      <c r="F91" s="132"/>
      <c r="G91" s="133"/>
      <c r="H91" s="132"/>
      <c r="I91" s="127">
        <v>1.0299124013551677</v>
      </c>
      <c r="J91" s="134"/>
      <c r="K91" s="134"/>
      <c r="L91" s="134"/>
      <c r="M91" s="130">
        <v>52.097804519137604</v>
      </c>
      <c r="N91" s="112">
        <v>335.97561501069816</v>
      </c>
      <c r="O91" s="112">
        <v>568.80060390816482</v>
      </c>
      <c r="P91" s="112">
        <v>1124.5722017038877</v>
      </c>
      <c r="Q91" s="112">
        <v>10.565096900547926</v>
      </c>
      <c r="R91" s="112">
        <v>2921.6814885808562</v>
      </c>
      <c r="S91" s="112">
        <v>226.91312683888572</v>
      </c>
      <c r="T91" s="112">
        <v>1908.9407500748646</v>
      </c>
      <c r="U91" s="113">
        <v>1.0299124013551677</v>
      </c>
      <c r="V91" s="113">
        <v>1.2158487492502323</v>
      </c>
      <c r="W91" s="112">
        <v>138.22155859025142</v>
      </c>
      <c r="X91" s="112">
        <v>15.483853513571962</v>
      </c>
      <c r="Y91" s="109">
        <v>11.818678853005625</v>
      </c>
    </row>
    <row r="92" spans="1:25" ht="15" customHeight="1" x14ac:dyDescent="0.15">
      <c r="A92" s="118">
        <v>138</v>
      </c>
      <c r="B92" s="111">
        <v>2</v>
      </c>
      <c r="C92" s="111">
        <v>59</v>
      </c>
      <c r="D92" s="112">
        <v>2116.3489156728842</v>
      </c>
      <c r="E92" s="124">
        <v>90.674325949908393</v>
      </c>
      <c r="F92" s="132"/>
      <c r="G92" s="133"/>
      <c r="H92" s="132"/>
      <c r="I92" s="127">
        <v>1.1131863558972674</v>
      </c>
      <c r="J92" s="134"/>
      <c r="K92" s="134"/>
      <c r="L92" s="134"/>
      <c r="M92" s="130">
        <v>57.163234636309276</v>
      </c>
      <c r="N92" s="112">
        <v>304.06152499280284</v>
      </c>
      <c r="O92" s="112">
        <v>539.56067030679674</v>
      </c>
      <c r="P92" s="112">
        <v>1317.8551438853763</v>
      </c>
      <c r="Q92" s="112">
        <v>12.21920432647285</v>
      </c>
      <c r="R92" s="112">
        <v>3358.5924270460755</v>
      </c>
      <c r="S92" s="112">
        <v>154.0298088165693</v>
      </c>
      <c r="T92" s="112">
        <v>3035.1289269398126</v>
      </c>
      <c r="U92" s="113">
        <v>1.1131863558972674</v>
      </c>
      <c r="V92" s="113">
        <v>1.453867723393325</v>
      </c>
      <c r="W92" s="112">
        <v>166.21300325040286</v>
      </c>
      <c r="X92" s="112">
        <v>16.268260558954751</v>
      </c>
      <c r="Y92" s="109">
        <v>15.10244907410514</v>
      </c>
    </row>
    <row r="93" spans="1:25" ht="15" customHeight="1" x14ac:dyDescent="0.15">
      <c r="A93" s="118">
        <v>114</v>
      </c>
      <c r="B93" s="111">
        <v>2</v>
      </c>
      <c r="C93" s="111">
        <v>39</v>
      </c>
      <c r="D93" s="112">
        <v>2121.7192978199846</v>
      </c>
      <c r="E93" s="124">
        <v>83.208020593506646</v>
      </c>
      <c r="F93" s="132"/>
      <c r="G93" s="133"/>
      <c r="H93" s="132"/>
      <c r="I93" s="127">
        <v>1.0130062528062462</v>
      </c>
      <c r="J93" s="134"/>
      <c r="K93" s="134"/>
      <c r="L93" s="134"/>
      <c r="M93" s="130">
        <v>54.410446359144366</v>
      </c>
      <c r="N93" s="112">
        <v>309.085216669945</v>
      </c>
      <c r="O93" s="112">
        <v>773.47267939460767</v>
      </c>
      <c r="P93" s="112">
        <v>1337.2948792108693</v>
      </c>
      <c r="Q93" s="112">
        <v>11.847437566333712</v>
      </c>
      <c r="R93" s="112">
        <v>3231.0044232243822</v>
      </c>
      <c r="S93" s="112">
        <v>172.87800969313145</v>
      </c>
      <c r="T93" s="112">
        <v>2004.1248610143</v>
      </c>
      <c r="U93" s="113">
        <v>1.0130062528062462</v>
      </c>
      <c r="V93" s="113">
        <v>1.6348781847584355</v>
      </c>
      <c r="W93" s="112">
        <v>126.49025650109142</v>
      </c>
      <c r="X93" s="112">
        <v>16.156043544067639</v>
      </c>
      <c r="Y93" s="109">
        <v>13.25769108099232</v>
      </c>
    </row>
    <row r="94" spans="1:25" ht="15" customHeight="1" x14ac:dyDescent="0.15">
      <c r="A94" s="118">
        <v>141</v>
      </c>
      <c r="B94" s="111">
        <v>2</v>
      </c>
      <c r="C94" s="111">
        <v>31</v>
      </c>
      <c r="D94" s="112">
        <v>2123.4400331612728</v>
      </c>
      <c r="E94" s="124">
        <v>89.528039297223728</v>
      </c>
      <c r="F94" s="132"/>
      <c r="G94" s="133"/>
      <c r="H94" s="132"/>
      <c r="I94" s="127">
        <v>1.2297918885421677</v>
      </c>
      <c r="J94" s="134"/>
      <c r="K94" s="134"/>
      <c r="L94" s="134"/>
      <c r="M94" s="130">
        <v>51.630729269207031</v>
      </c>
      <c r="N94" s="112">
        <v>322.56846558907125</v>
      </c>
      <c r="O94" s="112">
        <v>745.66649465927173</v>
      </c>
      <c r="P94" s="112">
        <v>1450.821372142166</v>
      </c>
      <c r="Q94" s="112">
        <v>13.334939248892853</v>
      </c>
      <c r="R94" s="112">
        <v>3462.8132766228132</v>
      </c>
      <c r="S94" s="112">
        <v>166.91509990264288</v>
      </c>
      <c r="T94" s="112">
        <v>3045.797587530998</v>
      </c>
      <c r="U94" s="113">
        <v>1.2297918885421677</v>
      </c>
      <c r="V94" s="113">
        <v>1.5718700723291394</v>
      </c>
      <c r="W94" s="112">
        <v>170.53139928721751</v>
      </c>
      <c r="X94" s="112">
        <v>17.915521861676428</v>
      </c>
      <c r="Y94" s="109">
        <v>16.551856743564848</v>
      </c>
    </row>
    <row r="95" spans="1:25" ht="15" customHeight="1" x14ac:dyDescent="0.15">
      <c r="A95" s="118">
        <v>174</v>
      </c>
      <c r="B95" s="111">
        <v>2</v>
      </c>
      <c r="C95" s="111">
        <v>58</v>
      </c>
      <c r="D95" s="112">
        <v>2149.5834106127804</v>
      </c>
      <c r="E95" s="124">
        <v>74.919976227178395</v>
      </c>
      <c r="F95" s="132"/>
      <c r="G95" s="133"/>
      <c r="H95" s="132"/>
      <c r="I95" s="127">
        <v>1.1102835127060497</v>
      </c>
      <c r="J95" s="134"/>
      <c r="K95" s="134"/>
      <c r="L95" s="134"/>
      <c r="M95" s="130">
        <v>44.424310850991233</v>
      </c>
      <c r="N95" s="112">
        <v>360.97165198919072</v>
      </c>
      <c r="O95" s="112">
        <v>624.84561764832779</v>
      </c>
      <c r="P95" s="112">
        <v>1233.105045352813</v>
      </c>
      <c r="Q95" s="112">
        <v>10.200054618013498</v>
      </c>
      <c r="R95" s="112">
        <v>3089.9821566005471</v>
      </c>
      <c r="S95" s="112">
        <v>123.62315496667426</v>
      </c>
      <c r="T95" s="112">
        <v>4413.6019435974486</v>
      </c>
      <c r="U95" s="113">
        <v>1.1102835127060497</v>
      </c>
      <c r="V95" s="113">
        <v>1.1889528709132677</v>
      </c>
      <c r="W95" s="112">
        <v>152.76504140252536</v>
      </c>
      <c r="X95" s="112">
        <v>16.746395924184178</v>
      </c>
      <c r="Y95" s="109">
        <v>13.346834859794205</v>
      </c>
    </row>
    <row r="96" spans="1:25" ht="15" customHeight="1" x14ac:dyDescent="0.15">
      <c r="A96" s="118">
        <v>106</v>
      </c>
      <c r="B96" s="111">
        <v>2</v>
      </c>
      <c r="C96" s="111">
        <v>58</v>
      </c>
      <c r="D96" s="112">
        <v>2195.2483151224264</v>
      </c>
      <c r="E96" s="124">
        <v>86.748385763302934</v>
      </c>
      <c r="F96" s="132"/>
      <c r="G96" s="133"/>
      <c r="H96" s="132"/>
      <c r="I96" s="127">
        <v>1.6160602450122064</v>
      </c>
      <c r="J96" s="134"/>
      <c r="K96" s="134"/>
      <c r="L96" s="134"/>
      <c r="M96" s="130">
        <v>52.762353311405079</v>
      </c>
      <c r="N96" s="112">
        <v>338.81290018521321</v>
      </c>
      <c r="O96" s="112">
        <v>787.91878621332307</v>
      </c>
      <c r="P96" s="112">
        <v>1426.2892007261592</v>
      </c>
      <c r="Q96" s="112">
        <v>14.540847340480749</v>
      </c>
      <c r="R96" s="112">
        <v>4172.6235838782586</v>
      </c>
      <c r="S96" s="112">
        <v>162.99145272810753</v>
      </c>
      <c r="T96" s="112">
        <v>5024.684244777306</v>
      </c>
      <c r="U96" s="113">
        <v>1.6160602450122064</v>
      </c>
      <c r="V96" s="113">
        <v>1.5705555327853287</v>
      </c>
      <c r="W96" s="112">
        <v>166.85580913255677</v>
      </c>
      <c r="X96" s="112">
        <v>21.19594048603982</v>
      </c>
      <c r="Y96" s="109">
        <v>12.601707959153135</v>
      </c>
    </row>
    <row r="97" spans="1:25" ht="15" customHeight="1" x14ac:dyDescent="0.15">
      <c r="A97" s="190">
        <v>109</v>
      </c>
      <c r="B97" s="189">
        <v>2</v>
      </c>
      <c r="C97" s="189">
        <v>52</v>
      </c>
      <c r="D97" s="188">
        <v>2214.3132773750513</v>
      </c>
      <c r="E97" s="187">
        <v>103.10303829007762</v>
      </c>
      <c r="F97" s="185"/>
      <c r="G97" s="186"/>
      <c r="H97" s="185"/>
      <c r="I97" s="127">
        <v>1.3840056036206856</v>
      </c>
      <c r="J97" s="134"/>
      <c r="K97" s="134"/>
      <c r="L97" s="134"/>
      <c r="M97" s="130">
        <v>57.012563838251772</v>
      </c>
      <c r="N97" s="112">
        <v>332.45448919935649</v>
      </c>
      <c r="O97" s="112">
        <v>945.70345237430558</v>
      </c>
      <c r="P97" s="112">
        <v>1550.7139313635112</v>
      </c>
      <c r="Q97" s="112">
        <v>19.675483055621395</v>
      </c>
      <c r="R97" s="112">
        <v>4830.6316264182442</v>
      </c>
      <c r="S97" s="112">
        <v>97.755540406271422</v>
      </c>
      <c r="T97" s="112">
        <v>7093.3129126768717</v>
      </c>
      <c r="U97" s="113">
        <v>1.3840056036206856</v>
      </c>
      <c r="V97" s="113">
        <v>1.8784332179506706</v>
      </c>
      <c r="W97" s="112">
        <v>223.68740488466395</v>
      </c>
      <c r="X97" s="112">
        <v>29.807892978933893</v>
      </c>
      <c r="Y97" s="109">
        <v>18.742195095199492</v>
      </c>
    </row>
    <row r="98" spans="1:25" ht="15" customHeight="1" x14ac:dyDescent="0.15">
      <c r="A98" s="118">
        <v>179</v>
      </c>
      <c r="B98" s="111">
        <v>2</v>
      </c>
      <c r="C98" s="111">
        <v>30</v>
      </c>
      <c r="D98" s="112">
        <v>2224.6140451627421</v>
      </c>
      <c r="E98" s="124">
        <v>80.266305664350625</v>
      </c>
      <c r="F98" s="132"/>
      <c r="G98" s="133"/>
      <c r="H98" s="132"/>
      <c r="I98" s="127">
        <v>1.2540834679646358</v>
      </c>
      <c r="J98" s="134"/>
      <c r="K98" s="134"/>
      <c r="L98" s="134"/>
      <c r="M98" s="130">
        <v>58.163633766269079</v>
      </c>
      <c r="N98" s="112">
        <v>329.83064589675899</v>
      </c>
      <c r="O98" s="112">
        <v>910.56192206470621</v>
      </c>
      <c r="P98" s="112">
        <v>1437.8789612538746</v>
      </c>
      <c r="Q98" s="112">
        <v>14.212205336827283</v>
      </c>
      <c r="R98" s="112">
        <v>3678.8280668001139</v>
      </c>
      <c r="S98" s="112">
        <v>188.5668615216</v>
      </c>
      <c r="T98" s="112">
        <v>4211.289991657849</v>
      </c>
      <c r="U98" s="113">
        <v>1.2540834679646358</v>
      </c>
      <c r="V98" s="113">
        <v>1.6810818443738174</v>
      </c>
      <c r="W98" s="112">
        <v>176.89524052098685</v>
      </c>
      <c r="X98" s="112">
        <v>18.074358946298791</v>
      </c>
      <c r="Y98" s="109">
        <v>16.572743013130442</v>
      </c>
    </row>
    <row r="99" spans="1:25" ht="15" customHeight="1" x14ac:dyDescent="0.15">
      <c r="A99" s="118">
        <v>169</v>
      </c>
      <c r="B99" s="111">
        <v>2</v>
      </c>
      <c r="C99" s="111">
        <v>45</v>
      </c>
      <c r="D99" s="112">
        <v>2235.2705407876665</v>
      </c>
      <c r="E99" s="124">
        <v>97.111001270232563</v>
      </c>
      <c r="F99" s="132"/>
      <c r="G99" s="133"/>
      <c r="H99" s="132"/>
      <c r="I99" s="127">
        <v>1.6063460077315317</v>
      </c>
      <c r="J99" s="134"/>
      <c r="K99" s="134"/>
      <c r="L99" s="134"/>
      <c r="M99" s="130">
        <v>71.914923714815885</v>
      </c>
      <c r="N99" s="112">
        <v>299.67819252697791</v>
      </c>
      <c r="O99" s="112">
        <v>857.54562624731375</v>
      </c>
      <c r="P99" s="112">
        <v>1545.976878620698</v>
      </c>
      <c r="Q99" s="112">
        <v>13.158907267412895</v>
      </c>
      <c r="R99" s="112">
        <v>3759.0496388110901</v>
      </c>
      <c r="S99" s="112">
        <v>372.61466818842712</v>
      </c>
      <c r="T99" s="112">
        <v>4114.2013938403425</v>
      </c>
      <c r="U99" s="113">
        <v>1.6063460077315317</v>
      </c>
      <c r="V99" s="113">
        <v>1.905595459237307</v>
      </c>
      <c r="W99" s="112">
        <v>169.28647900708143</v>
      </c>
      <c r="X99" s="112">
        <v>18.591650622125353</v>
      </c>
      <c r="Y99" s="109">
        <v>11.883917103997899</v>
      </c>
    </row>
    <row r="100" spans="1:25" ht="15" customHeight="1" x14ac:dyDescent="0.15">
      <c r="A100" s="118">
        <v>116</v>
      </c>
      <c r="B100" s="111">
        <v>2</v>
      </c>
      <c r="C100" s="111">
        <v>50</v>
      </c>
      <c r="D100" s="112">
        <v>2240.5549848364108</v>
      </c>
      <c r="E100" s="124">
        <v>101.49221107481351</v>
      </c>
      <c r="F100" s="132"/>
      <c r="G100" s="133"/>
      <c r="H100" s="132"/>
      <c r="I100" s="127">
        <v>1.366978120322307</v>
      </c>
      <c r="J100" s="134"/>
      <c r="K100" s="134"/>
      <c r="L100" s="134"/>
      <c r="M100" s="130">
        <v>64.691630538491296</v>
      </c>
      <c r="N100" s="112">
        <v>317.21130930661309</v>
      </c>
      <c r="O100" s="112">
        <v>692.33537884528494</v>
      </c>
      <c r="P100" s="112">
        <v>1556.3304006726048</v>
      </c>
      <c r="Q100" s="112">
        <v>14.235724706608639</v>
      </c>
      <c r="R100" s="112">
        <v>4186.0789069864968</v>
      </c>
      <c r="S100" s="112">
        <v>713.60523260806781</v>
      </c>
      <c r="T100" s="112">
        <v>3994.1308440151101</v>
      </c>
      <c r="U100" s="113">
        <v>1.366978120322307</v>
      </c>
      <c r="V100" s="113">
        <v>1.99246439348655</v>
      </c>
      <c r="W100" s="112">
        <v>184.55591447302604</v>
      </c>
      <c r="X100" s="112">
        <v>18.673259847552174</v>
      </c>
      <c r="Y100" s="109">
        <v>16.5314164729519</v>
      </c>
    </row>
    <row r="101" spans="1:25" ht="15" customHeight="1" x14ac:dyDescent="0.15">
      <c r="A101" s="118">
        <v>150</v>
      </c>
      <c r="B101" s="111">
        <v>2</v>
      </c>
      <c r="C101" s="111">
        <v>46</v>
      </c>
      <c r="D101" s="112">
        <v>2242.4629182160916</v>
      </c>
      <c r="E101" s="124">
        <v>85.432179020227636</v>
      </c>
      <c r="F101" s="132"/>
      <c r="G101" s="133"/>
      <c r="H101" s="132"/>
      <c r="I101" s="127">
        <v>1.2667794261751355</v>
      </c>
      <c r="J101" s="134"/>
      <c r="K101" s="134"/>
      <c r="L101" s="134"/>
      <c r="M101" s="130">
        <v>46.592933726093243</v>
      </c>
      <c r="N101" s="112">
        <v>365.97053354607976</v>
      </c>
      <c r="O101" s="112">
        <v>448.1134810395514</v>
      </c>
      <c r="P101" s="112">
        <v>1269.0099183232121</v>
      </c>
      <c r="Q101" s="112">
        <v>12.915072978541243</v>
      </c>
      <c r="R101" s="112">
        <v>2971.5138508133155</v>
      </c>
      <c r="S101" s="112">
        <v>759.50652600342153</v>
      </c>
      <c r="T101" s="112">
        <v>1852.4698445535826</v>
      </c>
      <c r="U101" s="113">
        <v>1.2667794261751355</v>
      </c>
      <c r="V101" s="113">
        <v>1.3895114397408108</v>
      </c>
      <c r="W101" s="112">
        <v>105.48139652553323</v>
      </c>
      <c r="X101" s="112">
        <v>16.500103605678852</v>
      </c>
      <c r="Y101" s="109">
        <v>14.318362736092235</v>
      </c>
    </row>
    <row r="102" spans="1:25" ht="15" customHeight="1" x14ac:dyDescent="0.15">
      <c r="A102" s="118">
        <v>131</v>
      </c>
      <c r="B102" s="111">
        <v>2</v>
      </c>
      <c r="C102" s="111">
        <v>52</v>
      </c>
      <c r="D102" s="112">
        <v>2271.6223103799234</v>
      </c>
      <c r="E102" s="124">
        <v>89.030289375752432</v>
      </c>
      <c r="F102" s="132"/>
      <c r="G102" s="133"/>
      <c r="H102" s="132"/>
      <c r="I102" s="127">
        <v>1.345912915406321</v>
      </c>
      <c r="J102" s="134"/>
      <c r="K102" s="134"/>
      <c r="L102" s="134"/>
      <c r="M102" s="130">
        <v>45.052708988466499</v>
      </c>
      <c r="N102" s="112">
        <v>369.91775509139109</v>
      </c>
      <c r="O102" s="112">
        <v>453.14730464176563</v>
      </c>
      <c r="P102" s="112">
        <v>1310.0576826963766</v>
      </c>
      <c r="Q102" s="112">
        <v>11.787353875720072</v>
      </c>
      <c r="R102" s="112">
        <v>2776.796566396697</v>
      </c>
      <c r="S102" s="112">
        <v>129.24881214285716</v>
      </c>
      <c r="T102" s="112">
        <v>1610.2985747868347</v>
      </c>
      <c r="U102" s="113">
        <v>1.345912915406321</v>
      </c>
      <c r="V102" s="113">
        <v>1.1968462689895072</v>
      </c>
      <c r="W102" s="112">
        <v>119.44829679077857</v>
      </c>
      <c r="X102" s="112">
        <v>14.579827201643928</v>
      </c>
      <c r="Y102" s="109">
        <v>14.631574511101514</v>
      </c>
    </row>
    <row r="103" spans="1:25" ht="15" customHeight="1" x14ac:dyDescent="0.15">
      <c r="A103" s="118">
        <v>120</v>
      </c>
      <c r="B103" s="111">
        <v>2</v>
      </c>
      <c r="C103" s="111">
        <v>47</v>
      </c>
      <c r="D103" s="112">
        <v>2278.158216937109</v>
      </c>
      <c r="E103" s="124">
        <v>93.9760206875807</v>
      </c>
      <c r="F103" s="132"/>
      <c r="G103" s="133"/>
      <c r="H103" s="132"/>
      <c r="I103" s="127">
        <v>1.175634599710875</v>
      </c>
      <c r="J103" s="134"/>
      <c r="K103" s="134"/>
      <c r="L103" s="134"/>
      <c r="M103" s="130">
        <v>69.97118055667265</v>
      </c>
      <c r="N103" s="112">
        <v>316.17382737649069</v>
      </c>
      <c r="O103" s="112">
        <v>1029.0372825300428</v>
      </c>
      <c r="P103" s="112">
        <v>1625.3109728155403</v>
      </c>
      <c r="Q103" s="112">
        <v>13.624569796636351</v>
      </c>
      <c r="R103" s="112">
        <v>3894.9210386997379</v>
      </c>
      <c r="S103" s="112">
        <v>453.09571631385319</v>
      </c>
      <c r="T103" s="112">
        <v>4236.4869867593179</v>
      </c>
      <c r="U103" s="113">
        <v>1.175634599710875</v>
      </c>
      <c r="V103" s="113">
        <v>2.0271690608746966</v>
      </c>
      <c r="W103" s="112">
        <v>160.65339452722034</v>
      </c>
      <c r="X103" s="112">
        <v>19.490381076209314</v>
      </c>
      <c r="Y103" s="109">
        <v>13.093078526495878</v>
      </c>
    </row>
    <row r="104" spans="1:25" ht="15" customHeight="1" x14ac:dyDescent="0.15">
      <c r="A104" s="118">
        <v>185</v>
      </c>
      <c r="B104" s="111">
        <v>2</v>
      </c>
      <c r="C104" s="111">
        <v>30</v>
      </c>
      <c r="D104" s="112">
        <v>2360.9282042588152</v>
      </c>
      <c r="E104" s="124">
        <v>88.917664961430191</v>
      </c>
      <c r="F104" s="132"/>
      <c r="G104" s="133"/>
      <c r="H104" s="132"/>
      <c r="I104" s="127">
        <v>1.4377887923404216</v>
      </c>
      <c r="J104" s="134"/>
      <c r="K104" s="134"/>
      <c r="L104" s="134"/>
      <c r="M104" s="130">
        <v>60.476104089119403</v>
      </c>
      <c r="N104" s="112">
        <v>365.27621694630994</v>
      </c>
      <c r="O104" s="112">
        <v>729.6438962247687</v>
      </c>
      <c r="P104" s="112">
        <v>1358.6414861386552</v>
      </c>
      <c r="Q104" s="112">
        <v>16.417660396374565</v>
      </c>
      <c r="R104" s="112">
        <v>4424.027893148851</v>
      </c>
      <c r="S104" s="112">
        <v>276.73146658087859</v>
      </c>
      <c r="T104" s="112">
        <v>5139.7261208639766</v>
      </c>
      <c r="U104" s="113">
        <v>1.4377887923404216</v>
      </c>
      <c r="V104" s="113">
        <v>1.6763772925733602</v>
      </c>
      <c r="W104" s="112">
        <v>310.2020083049461</v>
      </c>
      <c r="X104" s="112">
        <v>25.189071758403319</v>
      </c>
      <c r="Y104" s="109">
        <v>15.810927313559079</v>
      </c>
    </row>
    <row r="105" spans="1:25" ht="15" customHeight="1" x14ac:dyDescent="0.15">
      <c r="A105" s="118">
        <v>177</v>
      </c>
      <c r="B105" s="111">
        <v>2</v>
      </c>
      <c r="C105" s="111">
        <v>49</v>
      </c>
      <c r="D105" s="112">
        <v>2466.6330095976914</v>
      </c>
      <c r="E105" s="124">
        <v>102.5926050665922</v>
      </c>
      <c r="F105" s="132"/>
      <c r="G105" s="133"/>
      <c r="H105" s="132"/>
      <c r="I105" s="127">
        <v>1.460353800898903</v>
      </c>
      <c r="J105" s="134"/>
      <c r="K105" s="134"/>
      <c r="L105" s="134"/>
      <c r="M105" s="130">
        <v>58.639465604707539</v>
      </c>
      <c r="N105" s="112">
        <v>375.84942148052181</v>
      </c>
      <c r="O105" s="112">
        <v>808.51099193818027</v>
      </c>
      <c r="P105" s="112">
        <v>1676.8952441345173</v>
      </c>
      <c r="Q105" s="112">
        <v>15.501471667090529</v>
      </c>
      <c r="R105" s="112">
        <v>4313.86669390098</v>
      </c>
      <c r="S105" s="112">
        <v>303.9671554777093</v>
      </c>
      <c r="T105" s="112">
        <v>4633.14993600251</v>
      </c>
      <c r="U105" s="113">
        <v>1.460353800898903</v>
      </c>
      <c r="V105" s="113">
        <v>1.8138071941251315</v>
      </c>
      <c r="W105" s="112">
        <v>209.40126860199749</v>
      </c>
      <c r="X105" s="112">
        <v>22.939594060159681</v>
      </c>
      <c r="Y105" s="109">
        <v>15.682912195574236</v>
      </c>
    </row>
    <row r="106" spans="1:25" ht="15" customHeight="1" x14ac:dyDescent="0.15">
      <c r="A106" s="118">
        <v>104</v>
      </c>
      <c r="B106" s="111">
        <v>2</v>
      </c>
      <c r="C106" s="111">
        <v>35</v>
      </c>
      <c r="D106" s="112">
        <v>2487.8997424788349</v>
      </c>
      <c r="E106" s="124">
        <v>90.614934116963965</v>
      </c>
      <c r="F106" s="132"/>
      <c r="G106" s="133"/>
      <c r="H106" s="132"/>
      <c r="I106" s="127">
        <v>1.1747191249049462</v>
      </c>
      <c r="J106" s="134"/>
      <c r="K106" s="134"/>
      <c r="L106" s="134"/>
      <c r="M106" s="130">
        <v>65.388998874675849</v>
      </c>
      <c r="N106" s="112">
        <v>380.88979257549153</v>
      </c>
      <c r="O106" s="112">
        <v>864.87519267336154</v>
      </c>
      <c r="P106" s="112">
        <v>1471.8811905149901</v>
      </c>
      <c r="Q106" s="112">
        <v>15.870077508728855</v>
      </c>
      <c r="R106" s="112">
        <v>4000.0383175917864</v>
      </c>
      <c r="S106" s="112">
        <v>139.43103787923854</v>
      </c>
      <c r="T106" s="112">
        <v>5659.5908468741281</v>
      </c>
      <c r="U106" s="113">
        <v>1.1747191249049462</v>
      </c>
      <c r="V106" s="113">
        <v>1.5004528296964674</v>
      </c>
      <c r="W106" s="112">
        <v>194.6004208244793</v>
      </c>
      <c r="X106" s="112">
        <v>23.241934145105748</v>
      </c>
      <c r="Y106" s="109">
        <v>14.760514344882031</v>
      </c>
    </row>
    <row r="107" spans="1:25" ht="15" customHeight="1" x14ac:dyDescent="0.15">
      <c r="A107" s="118">
        <v>145</v>
      </c>
      <c r="B107" s="111">
        <v>2</v>
      </c>
      <c r="C107" s="111">
        <v>45</v>
      </c>
      <c r="D107" s="112">
        <v>2728.6119020836054</v>
      </c>
      <c r="E107" s="124">
        <v>108.14558518050087</v>
      </c>
      <c r="F107" s="132"/>
      <c r="G107" s="133"/>
      <c r="H107" s="132"/>
      <c r="I107" s="127">
        <v>1.4537815106658645</v>
      </c>
      <c r="J107" s="134"/>
      <c r="K107" s="134"/>
      <c r="L107" s="134"/>
      <c r="M107" s="130">
        <v>75.029935582480704</v>
      </c>
      <c r="N107" s="112">
        <v>399.11336345162636</v>
      </c>
      <c r="O107" s="112">
        <v>652.66374819561713</v>
      </c>
      <c r="P107" s="112">
        <v>1572.8947727450245</v>
      </c>
      <c r="Q107" s="112">
        <v>17.071067027078321</v>
      </c>
      <c r="R107" s="112">
        <v>3700.1219161678368</v>
      </c>
      <c r="S107" s="112">
        <v>189.8734977582786</v>
      </c>
      <c r="T107" s="112">
        <v>2655.0472056286485</v>
      </c>
      <c r="U107" s="113">
        <v>1.4537815106658645</v>
      </c>
      <c r="V107" s="113">
        <v>1.6662554537474039</v>
      </c>
      <c r="W107" s="112">
        <v>174.62916957874467</v>
      </c>
      <c r="X107" s="112">
        <v>18.450786060936498</v>
      </c>
      <c r="Y107" s="109">
        <v>17.581139897918138</v>
      </c>
    </row>
    <row r="108" spans="1:25" ht="15" customHeight="1" x14ac:dyDescent="0.15">
      <c r="A108" s="119">
        <v>110</v>
      </c>
      <c r="B108" s="120">
        <v>2</v>
      </c>
      <c r="C108" s="120">
        <v>35</v>
      </c>
      <c r="D108" s="121">
        <v>2732.6578555974679</v>
      </c>
      <c r="E108" s="125">
        <v>95.91110960375326</v>
      </c>
      <c r="F108" s="132"/>
      <c r="G108" s="133"/>
      <c r="H108" s="132"/>
      <c r="I108" s="128">
        <v>1.4979342757470426</v>
      </c>
      <c r="J108" s="134"/>
      <c r="K108" s="134"/>
      <c r="L108" s="134"/>
      <c r="M108" s="131">
        <v>51.452138127878534</v>
      </c>
      <c r="N108" s="121">
        <v>464.57848579009539</v>
      </c>
      <c r="O108" s="121">
        <v>680.71828405621534</v>
      </c>
      <c r="P108" s="121">
        <v>1545.6829965589209</v>
      </c>
      <c r="Q108" s="121">
        <v>12.413934901139324</v>
      </c>
      <c r="R108" s="121">
        <v>3204.4229925310733</v>
      </c>
      <c r="S108" s="121">
        <v>720.60303529228975</v>
      </c>
      <c r="T108" s="121">
        <v>2395.0744661484136</v>
      </c>
      <c r="U108" s="122">
        <v>1.4979342757470426</v>
      </c>
      <c r="V108" s="122">
        <v>1.596868753110493</v>
      </c>
      <c r="W108" s="121">
        <v>102.08283822696929</v>
      </c>
      <c r="X108" s="121">
        <v>14.802654826502325</v>
      </c>
      <c r="Y108" s="110">
        <v>13.653400653261604</v>
      </c>
    </row>
  </sheetData>
  <mergeCells count="6">
    <mergeCell ref="A6:E6"/>
    <mergeCell ref="A3:E3"/>
    <mergeCell ref="G3:H4"/>
    <mergeCell ref="K3:L4"/>
    <mergeCell ref="A4:E4"/>
    <mergeCell ref="A5:E5"/>
  </mergeCells>
  <phoneticPr fontId="1"/>
  <pageMargins left="0.31496062992125984" right="0.31496062992125984" top="0.78740157480314965" bottom="0.78740157480314965" header="0.31496062992125984" footer="0.31496062992125984"/>
  <pageSetup paperSize="8" orientation="landscape" r:id="rId1"/>
  <headerFooter>
    <oddHeader>&amp;C【作業用シート】　残差法（女性）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01"/>
  <sheetViews>
    <sheetView zoomScaleNormal="100" workbookViewId="0"/>
  </sheetViews>
  <sheetFormatPr defaultRowHeight="15.75" x14ac:dyDescent="0.15"/>
  <cols>
    <col min="1" max="1" width="4.125" style="164" customWidth="1"/>
    <col min="2" max="2" width="3.125" style="164" customWidth="1"/>
    <col min="3" max="3" width="5.875" style="1" customWidth="1"/>
    <col min="4" max="17" width="9.25" style="164" customWidth="1"/>
    <col min="18" max="18" width="9.25" style="1" customWidth="1"/>
    <col min="19" max="16384" width="9" style="163"/>
  </cols>
  <sheetData>
    <row r="1" spans="1:18" s="9" customFormat="1" ht="20.100000000000001" customHeight="1" x14ac:dyDescent="0.15">
      <c r="A1" s="139" t="s">
        <v>91</v>
      </c>
      <c r="B1" s="140" t="s">
        <v>38</v>
      </c>
      <c r="C1" s="140" t="s">
        <v>27</v>
      </c>
      <c r="D1" s="140" t="s">
        <v>83</v>
      </c>
      <c r="E1" s="140" t="s">
        <v>19</v>
      </c>
      <c r="F1" s="140" t="s">
        <v>29</v>
      </c>
      <c r="G1" s="140" t="s">
        <v>21</v>
      </c>
      <c r="H1" s="140" t="s">
        <v>92</v>
      </c>
      <c r="I1" s="140" t="s">
        <v>93</v>
      </c>
      <c r="J1" s="140" t="s">
        <v>11</v>
      </c>
      <c r="K1" s="140" t="s">
        <v>86</v>
      </c>
      <c r="L1" s="140" t="s">
        <v>87</v>
      </c>
      <c r="M1" s="140" t="s">
        <v>88</v>
      </c>
      <c r="N1" s="140" t="s">
        <v>73</v>
      </c>
      <c r="O1" s="140" t="s">
        <v>74</v>
      </c>
      <c r="P1" s="140" t="s">
        <v>89</v>
      </c>
      <c r="Q1" s="140" t="s">
        <v>22</v>
      </c>
      <c r="R1" s="145" t="s">
        <v>90</v>
      </c>
    </row>
    <row r="2" spans="1:18" ht="15" customHeight="1" x14ac:dyDescent="0.15">
      <c r="A2" s="117">
        <v>101</v>
      </c>
      <c r="B2" s="114">
        <v>2</v>
      </c>
      <c r="C2" s="114">
        <v>56</v>
      </c>
      <c r="D2" s="115">
        <v>1635.4623180876574</v>
      </c>
      <c r="E2" s="115">
        <v>70.508518515222391</v>
      </c>
      <c r="F2" s="115">
        <v>45.178457264157679</v>
      </c>
      <c r="G2" s="115">
        <v>233.38641087671667</v>
      </c>
      <c r="H2" s="115">
        <v>538.21680763154222</v>
      </c>
      <c r="I2" s="115">
        <v>1057.0698150237324</v>
      </c>
      <c r="J2" s="115">
        <v>10.210168636995212</v>
      </c>
      <c r="K2" s="115">
        <v>2444.354047128068</v>
      </c>
      <c r="L2" s="115">
        <v>155.04849766659211</v>
      </c>
      <c r="M2" s="115">
        <v>1797.437375656001</v>
      </c>
      <c r="N2" s="116">
        <v>1.0221601433715855</v>
      </c>
      <c r="O2" s="116">
        <v>1.2604684876990646</v>
      </c>
      <c r="P2" s="115">
        <v>97.866559947008923</v>
      </c>
      <c r="Q2" s="115">
        <v>12.701397688342174</v>
      </c>
      <c r="R2" s="146">
        <v>10.239275353592772</v>
      </c>
    </row>
    <row r="3" spans="1:18" ht="15" customHeight="1" x14ac:dyDescent="0.15">
      <c r="A3" s="118">
        <v>102</v>
      </c>
      <c r="B3" s="111">
        <v>2</v>
      </c>
      <c r="C3" s="111">
        <v>58</v>
      </c>
      <c r="D3" s="112">
        <v>1614.5800945284634</v>
      </c>
      <c r="E3" s="112">
        <v>79.227305594664799</v>
      </c>
      <c r="F3" s="112">
        <v>43.029848326374214</v>
      </c>
      <c r="G3" s="112">
        <v>218.24810595460508</v>
      </c>
      <c r="H3" s="112">
        <v>616.5684255886174</v>
      </c>
      <c r="I3" s="112">
        <v>1157.7986327205494</v>
      </c>
      <c r="J3" s="112">
        <v>12.026902482322532</v>
      </c>
      <c r="K3" s="112">
        <v>2730.9197171354094</v>
      </c>
      <c r="L3" s="112">
        <v>124.32671254663217</v>
      </c>
      <c r="M3" s="112">
        <v>5159.3587471778055</v>
      </c>
      <c r="N3" s="113">
        <v>0.99433412058901782</v>
      </c>
      <c r="O3" s="113">
        <v>1.1279591967369</v>
      </c>
      <c r="P3" s="112">
        <v>114.75095010521714</v>
      </c>
      <c r="Q3" s="112">
        <v>14.181070657167314</v>
      </c>
      <c r="R3" s="147">
        <v>10.18273856488273</v>
      </c>
    </row>
    <row r="4" spans="1:18" ht="15" customHeight="1" x14ac:dyDescent="0.15">
      <c r="A4" s="118">
        <v>103</v>
      </c>
      <c r="B4" s="111">
        <v>2</v>
      </c>
      <c r="C4" s="111">
        <v>49</v>
      </c>
      <c r="D4" s="112">
        <v>1772.3293537715333</v>
      </c>
      <c r="E4" s="112">
        <v>76.591405663934424</v>
      </c>
      <c r="F4" s="112">
        <v>50.858391475415978</v>
      </c>
      <c r="G4" s="112">
        <v>259.66149935356373</v>
      </c>
      <c r="H4" s="112">
        <v>825.0453669405681</v>
      </c>
      <c r="I4" s="112">
        <v>1284.1757973953966</v>
      </c>
      <c r="J4" s="112">
        <v>13.910780139967105</v>
      </c>
      <c r="K4" s="112">
        <v>4061.1564066704159</v>
      </c>
      <c r="L4" s="112">
        <v>954.81289468038574</v>
      </c>
      <c r="M4" s="112">
        <v>4568.4450063712602</v>
      </c>
      <c r="N4" s="113">
        <v>1.5606241714559359</v>
      </c>
      <c r="O4" s="113">
        <v>1.677637553728907</v>
      </c>
      <c r="P4" s="112">
        <v>207.81686479304682</v>
      </c>
      <c r="Q4" s="112">
        <v>19.597017920333322</v>
      </c>
      <c r="R4" s="147">
        <v>14.039780745422711</v>
      </c>
    </row>
    <row r="5" spans="1:18" ht="15" customHeight="1" x14ac:dyDescent="0.15">
      <c r="A5" s="118">
        <v>104</v>
      </c>
      <c r="B5" s="111">
        <v>2</v>
      </c>
      <c r="C5" s="111">
        <v>35</v>
      </c>
      <c r="D5" s="112">
        <v>2487.8997424788349</v>
      </c>
      <c r="E5" s="112">
        <v>90.614934116963965</v>
      </c>
      <c r="F5" s="112">
        <v>65.388998874675849</v>
      </c>
      <c r="G5" s="112">
        <v>380.88979257549153</v>
      </c>
      <c r="H5" s="112">
        <v>864.87519267336154</v>
      </c>
      <c r="I5" s="112">
        <v>1471.8811905149901</v>
      </c>
      <c r="J5" s="112">
        <v>15.870077508728855</v>
      </c>
      <c r="K5" s="112">
        <v>4000.0383175917864</v>
      </c>
      <c r="L5" s="112">
        <v>139.43103787923854</v>
      </c>
      <c r="M5" s="112">
        <v>5659.5908468741281</v>
      </c>
      <c r="N5" s="113">
        <v>1.1747191249049462</v>
      </c>
      <c r="O5" s="113">
        <v>1.5004528296964674</v>
      </c>
      <c r="P5" s="112">
        <v>194.6004208244793</v>
      </c>
      <c r="Q5" s="112">
        <v>23.241934145105748</v>
      </c>
      <c r="R5" s="147">
        <v>14.760514344882031</v>
      </c>
    </row>
    <row r="6" spans="1:18" ht="15" customHeight="1" x14ac:dyDescent="0.15">
      <c r="A6" s="118">
        <v>105</v>
      </c>
      <c r="B6" s="111">
        <v>2</v>
      </c>
      <c r="C6" s="111">
        <v>38</v>
      </c>
      <c r="D6" s="112">
        <v>1722.5637611971438</v>
      </c>
      <c r="E6" s="112">
        <v>67.46819726107465</v>
      </c>
      <c r="F6" s="112">
        <v>43.272832383707218</v>
      </c>
      <c r="G6" s="112">
        <v>260.76826408869277</v>
      </c>
      <c r="H6" s="112">
        <v>530.12834664496529</v>
      </c>
      <c r="I6" s="112">
        <v>1089.7425039043205</v>
      </c>
      <c r="J6" s="112">
        <v>9.3728737739620325</v>
      </c>
      <c r="K6" s="112">
        <v>2334.1261819344927</v>
      </c>
      <c r="L6" s="112">
        <v>257.60018791473067</v>
      </c>
      <c r="M6" s="112">
        <v>2251.8852514365908</v>
      </c>
      <c r="N6" s="113">
        <v>0.86730506217053904</v>
      </c>
      <c r="O6" s="113">
        <v>1.1659492161710177</v>
      </c>
      <c r="P6" s="112">
        <v>73.632607895546428</v>
      </c>
      <c r="Q6" s="112">
        <v>11.178623403875859</v>
      </c>
      <c r="R6" s="147">
        <v>9.5874402018730027</v>
      </c>
    </row>
    <row r="7" spans="1:18" ht="15" customHeight="1" x14ac:dyDescent="0.15">
      <c r="A7" s="118">
        <v>106</v>
      </c>
      <c r="B7" s="111">
        <v>2</v>
      </c>
      <c r="C7" s="111">
        <v>58</v>
      </c>
      <c r="D7" s="112">
        <v>2195.2483151224264</v>
      </c>
      <c r="E7" s="112">
        <v>86.748385763302934</v>
      </c>
      <c r="F7" s="112">
        <v>52.762353311405079</v>
      </c>
      <c r="G7" s="112">
        <v>338.81290018521321</v>
      </c>
      <c r="H7" s="112">
        <v>787.91878621332307</v>
      </c>
      <c r="I7" s="112">
        <v>1426.2892007261592</v>
      </c>
      <c r="J7" s="112">
        <v>14.540847340480749</v>
      </c>
      <c r="K7" s="112">
        <v>4172.6235838782586</v>
      </c>
      <c r="L7" s="112">
        <v>162.99145272810753</v>
      </c>
      <c r="M7" s="112">
        <v>5024.684244777306</v>
      </c>
      <c r="N7" s="113">
        <v>1.6160602450122064</v>
      </c>
      <c r="O7" s="113">
        <v>1.5705555327853287</v>
      </c>
      <c r="P7" s="112">
        <v>166.85580913255677</v>
      </c>
      <c r="Q7" s="112">
        <v>21.19594048603982</v>
      </c>
      <c r="R7" s="147">
        <v>12.601707959153135</v>
      </c>
    </row>
    <row r="8" spans="1:18" ht="15" customHeight="1" x14ac:dyDescent="0.15">
      <c r="A8" s="118">
        <v>107</v>
      </c>
      <c r="B8" s="111">
        <v>2</v>
      </c>
      <c r="C8" s="111">
        <v>34</v>
      </c>
      <c r="D8" s="112">
        <v>1512.6342752192104</v>
      </c>
      <c r="E8" s="112">
        <v>69.091787932298715</v>
      </c>
      <c r="F8" s="112">
        <v>41.521950974264577</v>
      </c>
      <c r="G8" s="112">
        <v>212.89223882659599</v>
      </c>
      <c r="H8" s="112">
        <v>684.26481850709376</v>
      </c>
      <c r="I8" s="112">
        <v>1167.8590810993505</v>
      </c>
      <c r="J8" s="112">
        <v>11.429881848358821</v>
      </c>
      <c r="K8" s="112">
        <v>2610.310248512772</v>
      </c>
      <c r="L8" s="112">
        <v>821.392131992553</v>
      </c>
      <c r="M8" s="112">
        <v>3459.1111269717376</v>
      </c>
      <c r="N8" s="113">
        <v>0.9574587011860034</v>
      </c>
      <c r="O8" s="113">
        <v>1.5562004176608892</v>
      </c>
      <c r="P8" s="112">
        <v>122.96604727421393</v>
      </c>
      <c r="Q8" s="112">
        <v>12.497665039340715</v>
      </c>
      <c r="R8" s="147">
        <v>10.68284194206656</v>
      </c>
    </row>
    <row r="9" spans="1:18" ht="15" customHeight="1" x14ac:dyDescent="0.15">
      <c r="A9" s="118">
        <v>108</v>
      </c>
      <c r="B9" s="111">
        <v>2</v>
      </c>
      <c r="C9" s="111">
        <v>51</v>
      </c>
      <c r="D9" s="112">
        <v>1896.1297393937634</v>
      </c>
      <c r="E9" s="112">
        <v>88.990231108511509</v>
      </c>
      <c r="F9" s="112">
        <v>53.553445235152026</v>
      </c>
      <c r="G9" s="112">
        <v>262.29959955909681</v>
      </c>
      <c r="H9" s="112">
        <v>779.7984564245138</v>
      </c>
      <c r="I9" s="112">
        <v>1431.9514204652303</v>
      </c>
      <c r="J9" s="112">
        <v>14.139391333603571</v>
      </c>
      <c r="K9" s="112">
        <v>3486.9920250813907</v>
      </c>
      <c r="L9" s="112">
        <v>1038.7527734111452</v>
      </c>
      <c r="M9" s="112">
        <v>3919.2847080951356</v>
      </c>
      <c r="N9" s="113">
        <v>1.8961947868154714</v>
      </c>
      <c r="O9" s="113">
        <v>1.9000202810801496</v>
      </c>
      <c r="P9" s="112">
        <v>137.40640225243823</v>
      </c>
      <c r="Q9" s="112">
        <v>18.252402718727492</v>
      </c>
      <c r="R9" s="147">
        <v>13.443571296633426</v>
      </c>
    </row>
    <row r="10" spans="1:18" ht="15" customHeight="1" x14ac:dyDescent="0.15">
      <c r="A10" s="118">
        <v>109</v>
      </c>
      <c r="B10" s="111">
        <v>2</v>
      </c>
      <c r="C10" s="111">
        <v>52</v>
      </c>
      <c r="D10" s="112">
        <v>2214.3132773750513</v>
      </c>
      <c r="E10" s="112">
        <v>103.10303829007762</v>
      </c>
      <c r="F10" s="112">
        <v>57.012563838251772</v>
      </c>
      <c r="G10" s="112">
        <v>332.45448919935649</v>
      </c>
      <c r="H10" s="112">
        <v>945.70345237430558</v>
      </c>
      <c r="I10" s="112">
        <v>1550.7139313635112</v>
      </c>
      <c r="J10" s="112">
        <v>19.675483055621395</v>
      </c>
      <c r="K10" s="112">
        <v>4830.6316264182442</v>
      </c>
      <c r="L10" s="112">
        <v>97.755540406271422</v>
      </c>
      <c r="M10" s="112">
        <v>7093.3129126768717</v>
      </c>
      <c r="N10" s="113">
        <v>1.3840056036206856</v>
      </c>
      <c r="O10" s="113">
        <v>1.8784332179506706</v>
      </c>
      <c r="P10" s="112">
        <v>223.68740488466395</v>
      </c>
      <c r="Q10" s="112">
        <v>29.807892978933893</v>
      </c>
      <c r="R10" s="147">
        <v>18.742195095199492</v>
      </c>
    </row>
    <row r="11" spans="1:18" ht="15" customHeight="1" x14ac:dyDescent="0.15">
      <c r="A11" s="118">
        <v>110</v>
      </c>
      <c r="B11" s="111">
        <v>2</v>
      </c>
      <c r="C11" s="111">
        <v>35</v>
      </c>
      <c r="D11" s="112">
        <v>2732.6578555974679</v>
      </c>
      <c r="E11" s="112">
        <v>95.91110960375326</v>
      </c>
      <c r="F11" s="112">
        <v>51.452138127878534</v>
      </c>
      <c r="G11" s="112">
        <v>464.57848579009539</v>
      </c>
      <c r="H11" s="112">
        <v>680.71828405621534</v>
      </c>
      <c r="I11" s="112">
        <v>1545.6829965589209</v>
      </c>
      <c r="J11" s="112">
        <v>12.413934901139324</v>
      </c>
      <c r="K11" s="112">
        <v>3204.4229925310733</v>
      </c>
      <c r="L11" s="112">
        <v>720.60303529228975</v>
      </c>
      <c r="M11" s="112">
        <v>2395.0744661484136</v>
      </c>
      <c r="N11" s="113">
        <v>1.4979342757470426</v>
      </c>
      <c r="O11" s="113">
        <v>1.596868753110493</v>
      </c>
      <c r="P11" s="112">
        <v>102.08283822696929</v>
      </c>
      <c r="Q11" s="112">
        <v>14.802654826502325</v>
      </c>
      <c r="R11" s="147">
        <v>13.653400653261604</v>
      </c>
    </row>
    <row r="12" spans="1:18" ht="15" customHeight="1" x14ac:dyDescent="0.15">
      <c r="A12" s="118">
        <v>111</v>
      </c>
      <c r="B12" s="111">
        <v>2</v>
      </c>
      <c r="C12" s="111">
        <v>47</v>
      </c>
      <c r="D12" s="112">
        <v>1619.8147666866601</v>
      </c>
      <c r="E12" s="112">
        <v>81.037224452171401</v>
      </c>
      <c r="F12" s="112">
        <v>53.288754503493067</v>
      </c>
      <c r="G12" s="112">
        <v>196.46374502020652</v>
      </c>
      <c r="H12" s="112">
        <v>614.12224150449777</v>
      </c>
      <c r="I12" s="112">
        <v>1202.3399145773549</v>
      </c>
      <c r="J12" s="112">
        <v>11.791933892918323</v>
      </c>
      <c r="K12" s="112">
        <v>2784.6665424097</v>
      </c>
      <c r="L12" s="112">
        <v>711.2147791783716</v>
      </c>
      <c r="M12" s="112">
        <v>4584.6854868375094</v>
      </c>
      <c r="N12" s="113">
        <v>1.1697015422201287</v>
      </c>
      <c r="O12" s="113">
        <v>1.3780480705605747</v>
      </c>
      <c r="P12" s="112">
        <v>100.88840296524572</v>
      </c>
      <c r="Q12" s="112">
        <v>12.689068463816605</v>
      </c>
      <c r="R12" s="147">
        <v>11.418876195636287</v>
      </c>
    </row>
    <row r="13" spans="1:18" ht="15" customHeight="1" x14ac:dyDescent="0.15">
      <c r="A13" s="118">
        <v>112</v>
      </c>
      <c r="B13" s="111">
        <v>2</v>
      </c>
      <c r="C13" s="111">
        <v>39</v>
      </c>
      <c r="D13" s="112">
        <v>1932.6404866658193</v>
      </c>
      <c r="E13" s="112">
        <v>75.723824399093616</v>
      </c>
      <c r="F13" s="112">
        <v>51.891965035221389</v>
      </c>
      <c r="G13" s="112">
        <v>286.85948586416811</v>
      </c>
      <c r="H13" s="112">
        <v>624.64267114189136</v>
      </c>
      <c r="I13" s="112">
        <v>1204.0271765888351</v>
      </c>
      <c r="J13" s="112">
        <v>10.668777031030606</v>
      </c>
      <c r="K13" s="112">
        <v>2813.2343600750319</v>
      </c>
      <c r="L13" s="112">
        <v>530.28106766012286</v>
      </c>
      <c r="M13" s="112">
        <v>2691.7358562184058</v>
      </c>
      <c r="N13" s="113">
        <v>1.1064371454541038</v>
      </c>
      <c r="O13" s="113">
        <v>1.5298335676950892</v>
      </c>
      <c r="P13" s="112">
        <v>113.75659787427142</v>
      </c>
      <c r="Q13" s="112">
        <v>12.971499378446891</v>
      </c>
      <c r="R13" s="147">
        <v>12.787469084557072</v>
      </c>
    </row>
    <row r="14" spans="1:18" ht="15" customHeight="1" x14ac:dyDescent="0.15">
      <c r="A14" s="118">
        <v>113</v>
      </c>
      <c r="B14" s="111">
        <v>2</v>
      </c>
      <c r="C14" s="111">
        <v>36</v>
      </c>
      <c r="D14" s="112">
        <v>1847.5814400462352</v>
      </c>
      <c r="E14" s="112">
        <v>73.160727960346406</v>
      </c>
      <c r="F14" s="112">
        <v>53.155728976192925</v>
      </c>
      <c r="G14" s="112">
        <v>271.47614275360212</v>
      </c>
      <c r="H14" s="112">
        <v>805.28582864738826</v>
      </c>
      <c r="I14" s="112">
        <v>1233.1801092804694</v>
      </c>
      <c r="J14" s="112">
        <v>9.4255233822931093</v>
      </c>
      <c r="K14" s="112">
        <v>3174.0856154678509</v>
      </c>
      <c r="L14" s="112">
        <v>175.36682992286859</v>
      </c>
      <c r="M14" s="112">
        <v>2127.3189416377941</v>
      </c>
      <c r="N14" s="113">
        <v>1.3699544316734147</v>
      </c>
      <c r="O14" s="113">
        <v>1.6530862738238601</v>
      </c>
      <c r="P14" s="112">
        <v>103.24167534764035</v>
      </c>
      <c r="Q14" s="112">
        <v>14.175185336710642</v>
      </c>
      <c r="R14" s="147">
        <v>8.3138857481467294</v>
      </c>
    </row>
    <row r="15" spans="1:18" ht="15" customHeight="1" x14ac:dyDescent="0.15">
      <c r="A15" s="118">
        <v>114</v>
      </c>
      <c r="B15" s="111">
        <v>2</v>
      </c>
      <c r="C15" s="111">
        <v>39</v>
      </c>
      <c r="D15" s="112">
        <v>2121.7192978199846</v>
      </c>
      <c r="E15" s="112">
        <v>83.208020593506646</v>
      </c>
      <c r="F15" s="112">
        <v>54.410446359144366</v>
      </c>
      <c r="G15" s="112">
        <v>309.085216669945</v>
      </c>
      <c r="H15" s="112">
        <v>773.47267939460767</v>
      </c>
      <c r="I15" s="112">
        <v>1337.2948792108693</v>
      </c>
      <c r="J15" s="112">
        <v>11.847437566333712</v>
      </c>
      <c r="K15" s="112">
        <v>3231.0044232243822</v>
      </c>
      <c r="L15" s="112">
        <v>172.87800969313145</v>
      </c>
      <c r="M15" s="112">
        <v>2004.1248610143</v>
      </c>
      <c r="N15" s="113">
        <v>1.0130062528062462</v>
      </c>
      <c r="O15" s="113">
        <v>1.6348781847584355</v>
      </c>
      <c r="P15" s="112">
        <v>126.49025650109142</v>
      </c>
      <c r="Q15" s="112">
        <v>16.156043544067639</v>
      </c>
      <c r="R15" s="147">
        <v>13.25769108099232</v>
      </c>
    </row>
    <row r="16" spans="1:18" ht="15" customHeight="1" x14ac:dyDescent="0.15">
      <c r="A16" s="118">
        <v>115</v>
      </c>
      <c r="B16" s="111">
        <v>2</v>
      </c>
      <c r="C16" s="111">
        <v>48</v>
      </c>
      <c r="D16" s="112">
        <v>1695.5927076119744</v>
      </c>
      <c r="E16" s="112">
        <v>73.456461688416752</v>
      </c>
      <c r="F16" s="112">
        <v>46.234584347477281</v>
      </c>
      <c r="G16" s="112">
        <v>243.53523514023283</v>
      </c>
      <c r="H16" s="112">
        <v>580.01931144213484</v>
      </c>
      <c r="I16" s="112">
        <v>1152.822215405165</v>
      </c>
      <c r="J16" s="112">
        <v>11.507124045984716</v>
      </c>
      <c r="K16" s="112">
        <v>2620.5552870870629</v>
      </c>
      <c r="L16" s="112">
        <v>2356.1340103826983</v>
      </c>
      <c r="M16" s="112">
        <v>1325.4819393881294</v>
      </c>
      <c r="N16" s="113">
        <v>1.0422510671488139</v>
      </c>
      <c r="O16" s="113">
        <v>1.5515785850277142</v>
      </c>
      <c r="P16" s="112">
        <v>97.844805554768953</v>
      </c>
      <c r="Q16" s="112">
        <v>12.165491615064141</v>
      </c>
      <c r="R16" s="147">
        <v>11.776189806978445</v>
      </c>
    </row>
    <row r="17" spans="1:18" ht="15" customHeight="1" x14ac:dyDescent="0.15">
      <c r="A17" s="118">
        <v>116</v>
      </c>
      <c r="B17" s="111">
        <v>2</v>
      </c>
      <c r="C17" s="111">
        <v>50</v>
      </c>
      <c r="D17" s="112">
        <v>2240.5549848364108</v>
      </c>
      <c r="E17" s="112">
        <v>101.49221107481351</v>
      </c>
      <c r="F17" s="112">
        <v>64.691630538491296</v>
      </c>
      <c r="G17" s="112">
        <v>317.21130930661309</v>
      </c>
      <c r="H17" s="112">
        <v>692.33537884528494</v>
      </c>
      <c r="I17" s="112">
        <v>1556.3304006726048</v>
      </c>
      <c r="J17" s="112">
        <v>14.235724706608639</v>
      </c>
      <c r="K17" s="112">
        <v>4186.0789069864968</v>
      </c>
      <c r="L17" s="112">
        <v>713.60523260806781</v>
      </c>
      <c r="M17" s="112">
        <v>3994.1308440151101</v>
      </c>
      <c r="N17" s="113">
        <v>1.366978120322307</v>
      </c>
      <c r="O17" s="113">
        <v>1.99246439348655</v>
      </c>
      <c r="P17" s="112">
        <v>184.55591447302604</v>
      </c>
      <c r="Q17" s="112">
        <v>18.673259847552174</v>
      </c>
      <c r="R17" s="147">
        <v>16.5314164729519</v>
      </c>
    </row>
    <row r="18" spans="1:18" ht="15" customHeight="1" x14ac:dyDescent="0.15">
      <c r="A18" s="118">
        <v>117</v>
      </c>
      <c r="B18" s="111">
        <v>2</v>
      </c>
      <c r="C18" s="111">
        <v>52</v>
      </c>
      <c r="D18" s="112">
        <v>1653.020627911498</v>
      </c>
      <c r="E18" s="112">
        <v>76.068575503020369</v>
      </c>
      <c r="F18" s="112">
        <v>34.736262835920577</v>
      </c>
      <c r="G18" s="112">
        <v>254.20144213961288</v>
      </c>
      <c r="H18" s="112">
        <v>544.35087952939205</v>
      </c>
      <c r="I18" s="112">
        <v>1126.8438317302468</v>
      </c>
      <c r="J18" s="112">
        <v>10.419392633174287</v>
      </c>
      <c r="K18" s="112">
        <v>2584.7761031269251</v>
      </c>
      <c r="L18" s="112">
        <v>337.3434061931228</v>
      </c>
      <c r="M18" s="112">
        <v>2767.5747081187887</v>
      </c>
      <c r="N18" s="113">
        <v>1.0114984566127496</v>
      </c>
      <c r="O18" s="113">
        <v>1.2188816988096962</v>
      </c>
      <c r="P18" s="112">
        <v>93.093199473787465</v>
      </c>
      <c r="Q18" s="112">
        <v>13.718438507119711</v>
      </c>
      <c r="R18" s="147">
        <v>11.44700465872531</v>
      </c>
    </row>
    <row r="19" spans="1:18" ht="15" customHeight="1" x14ac:dyDescent="0.15">
      <c r="A19" s="118">
        <v>118</v>
      </c>
      <c r="B19" s="111">
        <v>2</v>
      </c>
      <c r="C19" s="111">
        <v>55</v>
      </c>
      <c r="D19" s="112">
        <v>1906.4711454492281</v>
      </c>
      <c r="E19" s="112">
        <v>83.742478421504998</v>
      </c>
      <c r="F19" s="112">
        <v>51.551668841548285</v>
      </c>
      <c r="G19" s="112">
        <v>278.59182743461116</v>
      </c>
      <c r="H19" s="112">
        <v>670.16280131330745</v>
      </c>
      <c r="I19" s="112">
        <v>1241.9703359495973</v>
      </c>
      <c r="J19" s="112">
        <v>12.493248558963035</v>
      </c>
      <c r="K19" s="112">
        <v>3636.9313644394379</v>
      </c>
      <c r="L19" s="112">
        <v>162.7187305918093</v>
      </c>
      <c r="M19" s="112">
        <v>3487.6103117935199</v>
      </c>
      <c r="N19" s="113">
        <v>1.3097480330135678</v>
      </c>
      <c r="O19" s="113">
        <v>1.5751920981881644</v>
      </c>
      <c r="P19" s="112">
        <v>190.85049654109108</v>
      </c>
      <c r="Q19" s="112">
        <v>18.5973101648976</v>
      </c>
      <c r="R19" s="147">
        <v>11.60035253351688</v>
      </c>
    </row>
    <row r="20" spans="1:18" ht="15" customHeight="1" x14ac:dyDescent="0.15">
      <c r="A20" s="118">
        <v>119</v>
      </c>
      <c r="B20" s="111">
        <v>2</v>
      </c>
      <c r="C20" s="111">
        <v>43</v>
      </c>
      <c r="D20" s="112">
        <v>2010.4169558178073</v>
      </c>
      <c r="E20" s="112">
        <v>86.696497264143986</v>
      </c>
      <c r="F20" s="112">
        <v>51.665981695686646</v>
      </c>
      <c r="G20" s="112">
        <v>293.62069779609288</v>
      </c>
      <c r="H20" s="112">
        <v>635.86396387155025</v>
      </c>
      <c r="I20" s="112">
        <v>1334.7373800495404</v>
      </c>
      <c r="J20" s="112">
        <v>11.149683871176965</v>
      </c>
      <c r="K20" s="112">
        <v>3011.8236850892977</v>
      </c>
      <c r="L20" s="112">
        <v>419.42673977536788</v>
      </c>
      <c r="M20" s="112">
        <v>2083.4823876298715</v>
      </c>
      <c r="N20" s="113">
        <v>1.1226892783258033</v>
      </c>
      <c r="O20" s="113">
        <v>1.4961907279555751</v>
      </c>
      <c r="P20" s="112">
        <v>95.639084031736417</v>
      </c>
      <c r="Q20" s="112">
        <v>15.364383094991139</v>
      </c>
      <c r="R20" s="147">
        <v>11.316589414902252</v>
      </c>
    </row>
    <row r="21" spans="1:18" ht="15" customHeight="1" x14ac:dyDescent="0.15">
      <c r="A21" s="118">
        <v>120</v>
      </c>
      <c r="B21" s="111">
        <v>2</v>
      </c>
      <c r="C21" s="111">
        <v>47</v>
      </c>
      <c r="D21" s="112">
        <v>2278.158216937109</v>
      </c>
      <c r="E21" s="112">
        <v>93.9760206875807</v>
      </c>
      <c r="F21" s="112">
        <v>69.97118055667265</v>
      </c>
      <c r="G21" s="112">
        <v>316.17382737649069</v>
      </c>
      <c r="H21" s="112">
        <v>1029.0372825300428</v>
      </c>
      <c r="I21" s="112">
        <v>1625.3109728155403</v>
      </c>
      <c r="J21" s="112">
        <v>13.624569796636351</v>
      </c>
      <c r="K21" s="112">
        <v>3894.9210386997379</v>
      </c>
      <c r="L21" s="112">
        <v>453.09571631385319</v>
      </c>
      <c r="M21" s="112">
        <v>4236.4869867593179</v>
      </c>
      <c r="N21" s="113">
        <v>1.175634599710875</v>
      </c>
      <c r="O21" s="113">
        <v>2.0271690608746966</v>
      </c>
      <c r="P21" s="112">
        <v>160.65339452722034</v>
      </c>
      <c r="Q21" s="112">
        <v>19.490381076209314</v>
      </c>
      <c r="R21" s="147">
        <v>13.093078526495878</v>
      </c>
    </row>
    <row r="22" spans="1:18" ht="15" customHeight="1" x14ac:dyDescent="0.15">
      <c r="A22" s="118">
        <v>121</v>
      </c>
      <c r="B22" s="111">
        <v>2</v>
      </c>
      <c r="C22" s="111">
        <v>58</v>
      </c>
      <c r="D22" s="112">
        <v>1932.1170122533044</v>
      </c>
      <c r="E22" s="112">
        <v>67.124371073430964</v>
      </c>
      <c r="F22" s="112">
        <v>37.927061553036204</v>
      </c>
      <c r="G22" s="112">
        <v>328.16954798519288</v>
      </c>
      <c r="H22" s="112">
        <v>675.26684494506901</v>
      </c>
      <c r="I22" s="112">
        <v>1167.9082761949701</v>
      </c>
      <c r="J22" s="112">
        <v>11.329667977059605</v>
      </c>
      <c r="K22" s="112">
        <v>3208.4591364181865</v>
      </c>
      <c r="L22" s="112">
        <v>1000.8195199999999</v>
      </c>
      <c r="M22" s="112">
        <v>3126.0205101569995</v>
      </c>
      <c r="N22" s="113">
        <v>1.2925075506066104</v>
      </c>
      <c r="O22" s="113">
        <v>1.4785083834987323</v>
      </c>
      <c r="P22" s="112">
        <v>124.10229573998072</v>
      </c>
      <c r="Q22" s="112">
        <v>18.255698708972282</v>
      </c>
      <c r="R22" s="147">
        <v>10.149919487212577</v>
      </c>
    </row>
    <row r="23" spans="1:18" ht="15" customHeight="1" x14ac:dyDescent="0.15">
      <c r="A23" s="118">
        <v>122</v>
      </c>
      <c r="B23" s="111">
        <v>2</v>
      </c>
      <c r="C23" s="111">
        <v>39</v>
      </c>
      <c r="D23" s="112">
        <v>1458.2071810975099</v>
      </c>
      <c r="E23" s="112">
        <v>61.825009061251713</v>
      </c>
      <c r="F23" s="112">
        <v>42.477159299471261</v>
      </c>
      <c r="G23" s="112">
        <v>207.17589340138147</v>
      </c>
      <c r="H23" s="112">
        <v>519.95788478846896</v>
      </c>
      <c r="I23" s="112">
        <v>989.14112287989371</v>
      </c>
      <c r="J23" s="112">
        <v>9.8756417408778212</v>
      </c>
      <c r="K23" s="112">
        <v>2537.4222792709406</v>
      </c>
      <c r="L23" s="112">
        <v>142.47684835797503</v>
      </c>
      <c r="M23" s="112">
        <v>3815.140944574669</v>
      </c>
      <c r="N23" s="113">
        <v>0.96852606779660377</v>
      </c>
      <c r="O23" s="113">
        <v>1.1596253172538427</v>
      </c>
      <c r="P23" s="112">
        <v>99.150588847749631</v>
      </c>
      <c r="Q23" s="112">
        <v>12.94656368906846</v>
      </c>
      <c r="R23" s="147">
        <v>10.43396467261578</v>
      </c>
    </row>
    <row r="24" spans="1:18" ht="15" customHeight="1" x14ac:dyDescent="0.15">
      <c r="A24" s="118">
        <v>123</v>
      </c>
      <c r="B24" s="111">
        <v>2</v>
      </c>
      <c r="C24" s="111">
        <v>55</v>
      </c>
      <c r="D24" s="112">
        <v>1933.0670039535985</v>
      </c>
      <c r="E24" s="112">
        <v>73.040970136056501</v>
      </c>
      <c r="F24" s="112">
        <v>58.408342930485432</v>
      </c>
      <c r="G24" s="112">
        <v>274.15406668720885</v>
      </c>
      <c r="H24" s="112">
        <v>486.15881304210171</v>
      </c>
      <c r="I24" s="112">
        <v>1123.9248588500525</v>
      </c>
      <c r="J24" s="112">
        <v>9.9769048875835011</v>
      </c>
      <c r="K24" s="112">
        <v>2446.433678171019</v>
      </c>
      <c r="L24" s="112">
        <v>121.40913577474713</v>
      </c>
      <c r="M24" s="112">
        <v>1550.268651854667</v>
      </c>
      <c r="N24" s="113">
        <v>1.0830801229019822</v>
      </c>
      <c r="O24" s="113">
        <v>1.1358147387747002</v>
      </c>
      <c r="P24" s="112">
        <v>90.424031858547124</v>
      </c>
      <c r="Q24" s="112">
        <v>11.784543122220429</v>
      </c>
      <c r="R24" s="147">
        <v>12.021920576207998</v>
      </c>
    </row>
    <row r="25" spans="1:18" ht="15" customHeight="1" x14ac:dyDescent="0.15">
      <c r="A25" s="118">
        <v>124</v>
      </c>
      <c r="B25" s="111">
        <v>2</v>
      </c>
      <c r="C25" s="111">
        <v>44</v>
      </c>
      <c r="D25" s="112">
        <v>2003.8581781385067</v>
      </c>
      <c r="E25" s="112">
        <v>92.717786970687939</v>
      </c>
      <c r="F25" s="112">
        <v>56.809144247287136</v>
      </c>
      <c r="G25" s="112">
        <v>278.69094863309834</v>
      </c>
      <c r="H25" s="112">
        <v>536.91550179239096</v>
      </c>
      <c r="I25" s="112">
        <v>1298.1169674437529</v>
      </c>
      <c r="J25" s="112">
        <v>13.741407806189889</v>
      </c>
      <c r="K25" s="112">
        <v>3073.1888999805574</v>
      </c>
      <c r="L25" s="112">
        <v>436.04871647423249</v>
      </c>
      <c r="M25" s="112">
        <v>1985.6637964533022</v>
      </c>
      <c r="N25" s="113">
        <v>1.1283106121675568</v>
      </c>
      <c r="O25" s="113">
        <v>1.3686137266872394</v>
      </c>
      <c r="P25" s="112">
        <v>93.820683041644642</v>
      </c>
      <c r="Q25" s="112">
        <v>15.244304680136532</v>
      </c>
      <c r="R25" s="147">
        <v>16.814026948026957</v>
      </c>
    </row>
    <row r="26" spans="1:18" ht="15" customHeight="1" x14ac:dyDescent="0.15">
      <c r="A26" s="118">
        <v>125</v>
      </c>
      <c r="B26" s="111">
        <v>2</v>
      </c>
      <c r="C26" s="111">
        <v>51</v>
      </c>
      <c r="D26" s="112">
        <v>1748.4597966905264</v>
      </c>
      <c r="E26" s="112">
        <v>64.01208748009104</v>
      </c>
      <c r="F26" s="112">
        <v>45.407604739590752</v>
      </c>
      <c r="G26" s="112">
        <v>226.24991781899712</v>
      </c>
      <c r="H26" s="112">
        <v>466.53836521703812</v>
      </c>
      <c r="I26" s="112">
        <v>945.21755461551209</v>
      </c>
      <c r="J26" s="112">
        <v>8.4794532478219988</v>
      </c>
      <c r="K26" s="112">
        <v>2384.3659280008937</v>
      </c>
      <c r="L26" s="112">
        <v>98.075013734207872</v>
      </c>
      <c r="M26" s="112">
        <v>1578.9318828613157</v>
      </c>
      <c r="N26" s="113">
        <v>0.91858251025530702</v>
      </c>
      <c r="O26" s="113">
        <v>1.1224353432495282</v>
      </c>
      <c r="P26" s="112">
        <v>81.120396977522873</v>
      </c>
      <c r="Q26" s="112">
        <v>12.599390888961464</v>
      </c>
      <c r="R26" s="147">
        <v>9.409980595161203</v>
      </c>
    </row>
    <row r="27" spans="1:18" ht="15" customHeight="1" x14ac:dyDescent="0.15">
      <c r="A27" s="118">
        <v>126</v>
      </c>
      <c r="B27" s="111">
        <v>2</v>
      </c>
      <c r="C27" s="111">
        <v>31</v>
      </c>
      <c r="D27" s="112">
        <v>1560.59803541371</v>
      </c>
      <c r="E27" s="112">
        <v>71.187759383271413</v>
      </c>
      <c r="F27" s="112">
        <v>42.708210701452359</v>
      </c>
      <c r="G27" s="112">
        <v>223.45121826304617</v>
      </c>
      <c r="H27" s="112">
        <v>475.03131683739133</v>
      </c>
      <c r="I27" s="112">
        <v>1082.4268512471076</v>
      </c>
      <c r="J27" s="112">
        <v>9.9165493148078205</v>
      </c>
      <c r="K27" s="112">
        <v>2436.1526729604789</v>
      </c>
      <c r="L27" s="112">
        <v>137.33647315309284</v>
      </c>
      <c r="M27" s="112">
        <v>2074.4241429335284</v>
      </c>
      <c r="N27" s="113">
        <v>0.96430090469856056</v>
      </c>
      <c r="O27" s="113">
        <v>1.2033707863219034</v>
      </c>
      <c r="P27" s="112">
        <v>75.783742870632508</v>
      </c>
      <c r="Q27" s="112">
        <v>12.125770853353858</v>
      </c>
      <c r="R27" s="147">
        <v>11.200950214693556</v>
      </c>
    </row>
    <row r="28" spans="1:18" ht="15" customHeight="1" x14ac:dyDescent="0.15">
      <c r="A28" s="118">
        <v>127</v>
      </c>
      <c r="B28" s="111">
        <v>2</v>
      </c>
      <c r="C28" s="111">
        <v>39</v>
      </c>
      <c r="D28" s="112">
        <v>1931.8436848695351</v>
      </c>
      <c r="E28" s="112">
        <v>89.956941322666651</v>
      </c>
      <c r="F28" s="112">
        <v>56.817963173265888</v>
      </c>
      <c r="G28" s="112">
        <v>267.07670078345728</v>
      </c>
      <c r="H28" s="112">
        <v>787.39783221703033</v>
      </c>
      <c r="I28" s="112">
        <v>1411.4619162044676</v>
      </c>
      <c r="J28" s="112">
        <v>14.656290895672857</v>
      </c>
      <c r="K28" s="112">
        <v>3861.53101398746</v>
      </c>
      <c r="L28" s="112">
        <v>395.0412938970785</v>
      </c>
      <c r="M28" s="112">
        <v>4712.4680637495212</v>
      </c>
      <c r="N28" s="113">
        <v>1.2898844373986786</v>
      </c>
      <c r="O28" s="113">
        <v>1.9095903026850358</v>
      </c>
      <c r="P28" s="112">
        <v>179.88909449896573</v>
      </c>
      <c r="Q28" s="112">
        <v>19.900870938123493</v>
      </c>
      <c r="R28" s="147">
        <v>11.615061531468175</v>
      </c>
    </row>
    <row r="29" spans="1:18" ht="15" customHeight="1" x14ac:dyDescent="0.15">
      <c r="A29" s="118">
        <v>128</v>
      </c>
      <c r="B29" s="111">
        <v>2</v>
      </c>
      <c r="C29" s="111">
        <v>44</v>
      </c>
      <c r="D29" s="112">
        <v>1795.6977424518905</v>
      </c>
      <c r="E29" s="112">
        <v>72.892067879356134</v>
      </c>
      <c r="F29" s="112">
        <v>39.743756241702826</v>
      </c>
      <c r="G29" s="112">
        <v>276.64662344231391</v>
      </c>
      <c r="H29" s="112">
        <v>554.43647235060041</v>
      </c>
      <c r="I29" s="112">
        <v>1187.7308120007772</v>
      </c>
      <c r="J29" s="112">
        <v>10.788904865503536</v>
      </c>
      <c r="K29" s="112">
        <v>2710.3712587703099</v>
      </c>
      <c r="L29" s="112">
        <v>126.14614192580358</v>
      </c>
      <c r="M29" s="112">
        <v>2772.7418075454016</v>
      </c>
      <c r="N29" s="113">
        <v>0.94658735520594994</v>
      </c>
      <c r="O29" s="113">
        <v>1.2661945962811678</v>
      </c>
      <c r="P29" s="112">
        <v>104.58035946844893</v>
      </c>
      <c r="Q29" s="112">
        <v>12.320941856608391</v>
      </c>
      <c r="R29" s="147">
        <v>11.366693699861749</v>
      </c>
    </row>
    <row r="30" spans="1:18" ht="15" customHeight="1" x14ac:dyDescent="0.15">
      <c r="A30" s="118">
        <v>129</v>
      </c>
      <c r="B30" s="111">
        <v>2</v>
      </c>
      <c r="C30" s="111">
        <v>58</v>
      </c>
      <c r="D30" s="112">
        <v>1975.2269096983896</v>
      </c>
      <c r="E30" s="112">
        <v>85.224898033959079</v>
      </c>
      <c r="F30" s="112">
        <v>54.56312799184844</v>
      </c>
      <c r="G30" s="112">
        <v>282.00611119401657</v>
      </c>
      <c r="H30" s="112">
        <v>673.99007440320759</v>
      </c>
      <c r="I30" s="112">
        <v>1351.2100749617844</v>
      </c>
      <c r="J30" s="112">
        <v>12.440646288037604</v>
      </c>
      <c r="K30" s="112">
        <v>3325.836625189294</v>
      </c>
      <c r="L30" s="112">
        <v>343.51559033614501</v>
      </c>
      <c r="M30" s="112">
        <v>4188.8874574668534</v>
      </c>
      <c r="N30" s="113">
        <v>1.1447637676123856</v>
      </c>
      <c r="O30" s="113">
        <v>1.5231511663412245</v>
      </c>
      <c r="P30" s="112">
        <v>144.71653986445037</v>
      </c>
      <c r="Q30" s="112">
        <v>15.473926769182498</v>
      </c>
      <c r="R30" s="147">
        <v>17.314459586086723</v>
      </c>
    </row>
    <row r="31" spans="1:18" ht="15" customHeight="1" x14ac:dyDescent="0.15">
      <c r="A31" s="118">
        <v>130</v>
      </c>
      <c r="B31" s="111">
        <v>2</v>
      </c>
      <c r="C31" s="111">
        <v>57</v>
      </c>
      <c r="D31" s="112">
        <v>1313.6838415701664</v>
      </c>
      <c r="E31" s="112">
        <v>61.451642494163444</v>
      </c>
      <c r="F31" s="112">
        <v>44.015312004872712</v>
      </c>
      <c r="G31" s="112">
        <v>165.83736911465343</v>
      </c>
      <c r="H31" s="112">
        <v>533.08790444225076</v>
      </c>
      <c r="I31" s="112">
        <v>955.64568217391763</v>
      </c>
      <c r="J31" s="112">
        <v>8.5438025869649259</v>
      </c>
      <c r="K31" s="112">
        <v>2158.8308292111242</v>
      </c>
      <c r="L31" s="112">
        <v>271.39658416011423</v>
      </c>
      <c r="M31" s="112">
        <v>1728.8640301705088</v>
      </c>
      <c r="N31" s="113">
        <v>0.84306839592397143</v>
      </c>
      <c r="O31" s="113">
        <v>1.1592330554332786</v>
      </c>
      <c r="P31" s="112">
        <v>89.185126000252495</v>
      </c>
      <c r="Q31" s="112">
        <v>10.365617373566428</v>
      </c>
      <c r="R31" s="147">
        <v>10.570813857700999</v>
      </c>
    </row>
    <row r="32" spans="1:18" ht="15" customHeight="1" x14ac:dyDescent="0.15">
      <c r="A32" s="118">
        <v>131</v>
      </c>
      <c r="B32" s="111">
        <v>2</v>
      </c>
      <c r="C32" s="111">
        <v>52</v>
      </c>
      <c r="D32" s="112">
        <v>2271.6223103799234</v>
      </c>
      <c r="E32" s="112">
        <v>89.030289375752432</v>
      </c>
      <c r="F32" s="112">
        <v>45.052708988466499</v>
      </c>
      <c r="G32" s="112">
        <v>369.91775509139109</v>
      </c>
      <c r="H32" s="112">
        <v>453.14730464176563</v>
      </c>
      <c r="I32" s="112">
        <v>1310.0576826963766</v>
      </c>
      <c r="J32" s="112">
        <v>11.787353875720072</v>
      </c>
      <c r="K32" s="112">
        <v>2776.796566396697</v>
      </c>
      <c r="L32" s="112">
        <v>129.24881214285716</v>
      </c>
      <c r="M32" s="112">
        <v>1610.2985747868347</v>
      </c>
      <c r="N32" s="113">
        <v>1.345912915406321</v>
      </c>
      <c r="O32" s="113">
        <v>1.1968462689895072</v>
      </c>
      <c r="P32" s="112">
        <v>119.44829679077857</v>
      </c>
      <c r="Q32" s="112">
        <v>14.579827201643928</v>
      </c>
      <c r="R32" s="147">
        <v>14.631574511101514</v>
      </c>
    </row>
    <row r="33" spans="1:18" ht="15" customHeight="1" x14ac:dyDescent="0.15">
      <c r="A33" s="118">
        <v>132</v>
      </c>
      <c r="B33" s="111">
        <v>2</v>
      </c>
      <c r="C33" s="111">
        <v>42</v>
      </c>
      <c r="D33" s="112">
        <v>1793.3375677357155</v>
      </c>
      <c r="E33" s="112">
        <v>72.903090115103254</v>
      </c>
      <c r="F33" s="112">
        <v>47.856107001620252</v>
      </c>
      <c r="G33" s="112">
        <v>267.65777943732553</v>
      </c>
      <c r="H33" s="112">
        <v>506.85436913864277</v>
      </c>
      <c r="I33" s="112">
        <v>1118.9099773649127</v>
      </c>
      <c r="J33" s="112">
        <v>10.706310192883036</v>
      </c>
      <c r="K33" s="112">
        <v>2584.9420419356975</v>
      </c>
      <c r="L33" s="112">
        <v>173.79179845091508</v>
      </c>
      <c r="M33" s="112">
        <v>1915.7053320681152</v>
      </c>
      <c r="N33" s="113">
        <v>1.1052760889386819</v>
      </c>
      <c r="O33" s="113">
        <v>1.1948370484540323</v>
      </c>
      <c r="P33" s="112">
        <v>116.29772558458856</v>
      </c>
      <c r="Q33" s="112">
        <v>12.91856566547043</v>
      </c>
      <c r="R33" s="147">
        <v>12.334042568519234</v>
      </c>
    </row>
    <row r="34" spans="1:18" ht="15" customHeight="1" x14ac:dyDescent="0.15">
      <c r="A34" s="118">
        <v>133</v>
      </c>
      <c r="B34" s="111">
        <v>2</v>
      </c>
      <c r="C34" s="111">
        <v>47</v>
      </c>
      <c r="D34" s="112">
        <v>1601.3107487975262</v>
      </c>
      <c r="E34" s="112">
        <v>67.284078950687075</v>
      </c>
      <c r="F34" s="112">
        <v>41.563956969805432</v>
      </c>
      <c r="G34" s="112">
        <v>233.49653297274341</v>
      </c>
      <c r="H34" s="112">
        <v>411.38729001355256</v>
      </c>
      <c r="I34" s="112">
        <v>971.73796949473228</v>
      </c>
      <c r="J34" s="112">
        <v>8.8154230383894649</v>
      </c>
      <c r="K34" s="112">
        <v>2250.5307446623669</v>
      </c>
      <c r="L34" s="112">
        <v>93.803750035671428</v>
      </c>
      <c r="M34" s="112">
        <v>1899.2799557585211</v>
      </c>
      <c r="N34" s="113">
        <v>0.91838061399296422</v>
      </c>
      <c r="O34" s="113">
        <v>0.98595031743246087</v>
      </c>
      <c r="P34" s="112">
        <v>99.414862680176412</v>
      </c>
      <c r="Q34" s="112">
        <v>12.18659753532164</v>
      </c>
      <c r="R34" s="147">
        <v>10.819725090264678</v>
      </c>
    </row>
    <row r="35" spans="1:18" ht="15" customHeight="1" x14ac:dyDescent="0.15">
      <c r="A35" s="118">
        <v>134</v>
      </c>
      <c r="B35" s="111">
        <v>2</v>
      </c>
      <c r="C35" s="111">
        <v>45</v>
      </c>
      <c r="D35" s="112">
        <v>1928.4290771375693</v>
      </c>
      <c r="E35" s="112">
        <v>86.02896716533543</v>
      </c>
      <c r="F35" s="112">
        <v>55.658834927246296</v>
      </c>
      <c r="G35" s="112">
        <v>269.09158657453548</v>
      </c>
      <c r="H35" s="112">
        <v>629.08361813186991</v>
      </c>
      <c r="I35" s="112">
        <v>1285.4780040673745</v>
      </c>
      <c r="J35" s="112">
        <v>12.961393090124497</v>
      </c>
      <c r="K35" s="112">
        <v>3023.2325132724791</v>
      </c>
      <c r="L35" s="112">
        <v>171.29107142857143</v>
      </c>
      <c r="M35" s="112">
        <v>2660.5205553375176</v>
      </c>
      <c r="N35" s="113">
        <v>1.1991791407521066</v>
      </c>
      <c r="O35" s="113">
        <v>1.3853064259669143</v>
      </c>
      <c r="P35" s="112">
        <v>101.1860502889961</v>
      </c>
      <c r="Q35" s="112">
        <v>14.492525877693607</v>
      </c>
      <c r="R35" s="147">
        <v>13.46238170672174</v>
      </c>
    </row>
    <row r="36" spans="1:18" ht="15" customHeight="1" x14ac:dyDescent="0.15">
      <c r="A36" s="118">
        <v>135</v>
      </c>
      <c r="B36" s="111">
        <v>2</v>
      </c>
      <c r="C36" s="111">
        <v>59</v>
      </c>
      <c r="D36" s="112">
        <v>1639.3424691341227</v>
      </c>
      <c r="E36" s="112">
        <v>70.171301655493181</v>
      </c>
      <c r="F36" s="112">
        <v>47.514627834129435</v>
      </c>
      <c r="G36" s="112">
        <v>228.58212729703286</v>
      </c>
      <c r="H36" s="112">
        <v>351.31269591873422</v>
      </c>
      <c r="I36" s="112">
        <v>953.94057265859021</v>
      </c>
      <c r="J36" s="112">
        <v>10.58797989958507</v>
      </c>
      <c r="K36" s="112">
        <v>2554.9761534844811</v>
      </c>
      <c r="L36" s="112">
        <v>93.667027985246094</v>
      </c>
      <c r="M36" s="112">
        <v>2021.3884345250983</v>
      </c>
      <c r="N36" s="113">
        <v>0.88439052819941799</v>
      </c>
      <c r="O36" s="113">
        <v>1.0541140008269891</v>
      </c>
      <c r="P36" s="112">
        <v>118.38065633989753</v>
      </c>
      <c r="Q36" s="112">
        <v>13.140977736939247</v>
      </c>
      <c r="R36" s="147">
        <v>15.403150896879485</v>
      </c>
    </row>
    <row r="37" spans="1:18" ht="15" customHeight="1" x14ac:dyDescent="0.15">
      <c r="A37" s="118">
        <v>136</v>
      </c>
      <c r="B37" s="111">
        <v>2</v>
      </c>
      <c r="C37" s="111">
        <v>33</v>
      </c>
      <c r="D37" s="112">
        <v>1764.3332834972732</v>
      </c>
      <c r="E37" s="112">
        <v>84.340583457050272</v>
      </c>
      <c r="F37" s="112">
        <v>52.157595831385535</v>
      </c>
      <c r="G37" s="112">
        <v>236.64875358088233</v>
      </c>
      <c r="H37" s="112">
        <v>569.0747717592842</v>
      </c>
      <c r="I37" s="112">
        <v>1264.7454716580785</v>
      </c>
      <c r="J37" s="112">
        <v>11.610331263895464</v>
      </c>
      <c r="K37" s="112">
        <v>3005.8837458361836</v>
      </c>
      <c r="L37" s="112">
        <v>170.61406285107856</v>
      </c>
      <c r="M37" s="112">
        <v>3102.4453642882581</v>
      </c>
      <c r="N37" s="113">
        <v>1.3140973555331463</v>
      </c>
      <c r="O37" s="113">
        <v>1.484188636275739</v>
      </c>
      <c r="P37" s="112">
        <v>160.73876534140641</v>
      </c>
      <c r="Q37" s="112">
        <v>15.383781320162891</v>
      </c>
      <c r="R37" s="147">
        <v>14.942662876405606</v>
      </c>
    </row>
    <row r="38" spans="1:18" ht="15" customHeight="1" x14ac:dyDescent="0.15">
      <c r="A38" s="118">
        <v>137</v>
      </c>
      <c r="B38" s="111">
        <v>2</v>
      </c>
      <c r="C38" s="111">
        <v>49</v>
      </c>
      <c r="D38" s="112">
        <v>1975.0802244886077</v>
      </c>
      <c r="E38" s="112">
        <v>85.120129632987783</v>
      </c>
      <c r="F38" s="112">
        <v>49.735674604617721</v>
      </c>
      <c r="G38" s="112">
        <v>297.39047119353467</v>
      </c>
      <c r="H38" s="112">
        <v>679.07730438094279</v>
      </c>
      <c r="I38" s="112">
        <v>1309.581807849582</v>
      </c>
      <c r="J38" s="112">
        <v>12.535247092849534</v>
      </c>
      <c r="K38" s="112">
        <v>3045.34812391887</v>
      </c>
      <c r="L38" s="112">
        <v>146.2145814485464</v>
      </c>
      <c r="M38" s="112">
        <v>3033.6065996384741</v>
      </c>
      <c r="N38" s="113">
        <v>1.149598638858039</v>
      </c>
      <c r="O38" s="113">
        <v>1.3237028805926176</v>
      </c>
      <c r="P38" s="112">
        <v>156.87106673371289</v>
      </c>
      <c r="Q38" s="112">
        <v>15.21651390993207</v>
      </c>
      <c r="R38" s="147">
        <v>16.686008058829593</v>
      </c>
    </row>
    <row r="39" spans="1:18" ht="15" customHeight="1" x14ac:dyDescent="0.15">
      <c r="A39" s="118">
        <v>138</v>
      </c>
      <c r="B39" s="111">
        <v>2</v>
      </c>
      <c r="C39" s="111">
        <v>59</v>
      </c>
      <c r="D39" s="112">
        <v>2116.3489156728842</v>
      </c>
      <c r="E39" s="112">
        <v>90.674325949908393</v>
      </c>
      <c r="F39" s="112">
        <v>57.163234636309276</v>
      </c>
      <c r="G39" s="112">
        <v>304.06152499280284</v>
      </c>
      <c r="H39" s="112">
        <v>539.56067030679674</v>
      </c>
      <c r="I39" s="112">
        <v>1317.8551438853763</v>
      </c>
      <c r="J39" s="112">
        <v>12.21920432647285</v>
      </c>
      <c r="K39" s="112">
        <v>3358.5924270460755</v>
      </c>
      <c r="L39" s="112">
        <v>154.0298088165693</v>
      </c>
      <c r="M39" s="112">
        <v>3035.1289269398126</v>
      </c>
      <c r="N39" s="113">
        <v>1.1131863558972674</v>
      </c>
      <c r="O39" s="113">
        <v>1.453867723393325</v>
      </c>
      <c r="P39" s="112">
        <v>166.21300325040286</v>
      </c>
      <c r="Q39" s="112">
        <v>16.268260558954751</v>
      </c>
      <c r="R39" s="147">
        <v>15.10244907410514</v>
      </c>
    </row>
    <row r="40" spans="1:18" ht="15" customHeight="1" x14ac:dyDescent="0.15">
      <c r="A40" s="118">
        <v>139</v>
      </c>
      <c r="B40" s="111">
        <v>2</v>
      </c>
      <c r="C40" s="111">
        <v>55</v>
      </c>
      <c r="D40" s="112">
        <v>1497.3689506183978</v>
      </c>
      <c r="E40" s="112">
        <v>61.25279138911209</v>
      </c>
      <c r="F40" s="112">
        <v>40.368477873271999</v>
      </c>
      <c r="G40" s="112">
        <v>223.34211544125608</v>
      </c>
      <c r="H40" s="112">
        <v>519.81463035616218</v>
      </c>
      <c r="I40" s="112">
        <v>990.56120124699009</v>
      </c>
      <c r="J40" s="112">
        <v>8.7898123554306054</v>
      </c>
      <c r="K40" s="112">
        <v>2579.8199774994473</v>
      </c>
      <c r="L40" s="112">
        <v>141.75702742147143</v>
      </c>
      <c r="M40" s="112">
        <v>2000.0356201656257</v>
      </c>
      <c r="N40" s="113">
        <v>0.83157879618814612</v>
      </c>
      <c r="O40" s="113">
        <v>1.1565312566201218</v>
      </c>
      <c r="P40" s="112">
        <v>122.61201230535073</v>
      </c>
      <c r="Q40" s="112">
        <v>11.751118501541963</v>
      </c>
      <c r="R40" s="147">
        <v>10.004909757513722</v>
      </c>
    </row>
    <row r="41" spans="1:18" ht="15" customHeight="1" x14ac:dyDescent="0.15">
      <c r="A41" s="118">
        <v>140</v>
      </c>
      <c r="B41" s="111">
        <v>2</v>
      </c>
      <c r="C41" s="111">
        <v>52</v>
      </c>
      <c r="D41" s="112">
        <v>1840.3910889179565</v>
      </c>
      <c r="E41" s="112">
        <v>79.688278575113003</v>
      </c>
      <c r="F41" s="112">
        <v>51.661651941674265</v>
      </c>
      <c r="G41" s="112">
        <v>264.1672644658866</v>
      </c>
      <c r="H41" s="112">
        <v>763.11107803444486</v>
      </c>
      <c r="I41" s="112">
        <v>1260.6668260690087</v>
      </c>
      <c r="J41" s="112">
        <v>11.243706559389787</v>
      </c>
      <c r="K41" s="112">
        <v>3050.4628854804801</v>
      </c>
      <c r="L41" s="112">
        <v>216.7310584733257</v>
      </c>
      <c r="M41" s="112">
        <v>3544.0208448990388</v>
      </c>
      <c r="N41" s="113">
        <v>1.1680622151020683</v>
      </c>
      <c r="O41" s="113">
        <v>1.5154251748742753</v>
      </c>
      <c r="P41" s="112">
        <v>153.16707980794925</v>
      </c>
      <c r="Q41" s="112">
        <v>15.764847377431323</v>
      </c>
      <c r="R41" s="147">
        <v>12.886367977812288</v>
      </c>
    </row>
    <row r="42" spans="1:18" ht="15" customHeight="1" x14ac:dyDescent="0.15">
      <c r="A42" s="118">
        <v>141</v>
      </c>
      <c r="B42" s="111">
        <v>2</v>
      </c>
      <c r="C42" s="111">
        <v>31</v>
      </c>
      <c r="D42" s="112">
        <v>2123.4400331612728</v>
      </c>
      <c r="E42" s="112">
        <v>89.528039297223728</v>
      </c>
      <c r="F42" s="112">
        <v>51.630729269207031</v>
      </c>
      <c r="G42" s="112">
        <v>322.56846558907125</v>
      </c>
      <c r="H42" s="112">
        <v>745.66649465927173</v>
      </c>
      <c r="I42" s="112">
        <v>1450.821372142166</v>
      </c>
      <c r="J42" s="112">
        <v>13.334939248892853</v>
      </c>
      <c r="K42" s="112">
        <v>3462.8132766228132</v>
      </c>
      <c r="L42" s="112">
        <v>166.91509990264288</v>
      </c>
      <c r="M42" s="112">
        <v>3045.797587530998</v>
      </c>
      <c r="N42" s="113">
        <v>1.2297918885421677</v>
      </c>
      <c r="O42" s="113">
        <v>1.5718700723291394</v>
      </c>
      <c r="P42" s="112">
        <v>170.53139928721751</v>
      </c>
      <c r="Q42" s="112">
        <v>17.915521861676428</v>
      </c>
      <c r="R42" s="147">
        <v>16.551856743564848</v>
      </c>
    </row>
    <row r="43" spans="1:18" ht="15" customHeight="1" x14ac:dyDescent="0.15">
      <c r="A43" s="118">
        <v>142</v>
      </c>
      <c r="B43" s="111">
        <v>2</v>
      </c>
      <c r="C43" s="111">
        <v>44</v>
      </c>
      <c r="D43" s="112">
        <v>2030.7436767803069</v>
      </c>
      <c r="E43" s="112">
        <v>80.838722647470746</v>
      </c>
      <c r="F43" s="112">
        <v>54.277705337325493</v>
      </c>
      <c r="G43" s="112">
        <v>303.11547135873241</v>
      </c>
      <c r="H43" s="112">
        <v>646.2231616069223</v>
      </c>
      <c r="I43" s="112">
        <v>1278.6793859685308</v>
      </c>
      <c r="J43" s="112">
        <v>12.351643090809789</v>
      </c>
      <c r="K43" s="112">
        <v>3186.4053596243166</v>
      </c>
      <c r="L43" s="112">
        <v>161.35699830834284</v>
      </c>
      <c r="M43" s="112">
        <v>2486.1345795417428</v>
      </c>
      <c r="N43" s="113">
        <v>1.1146483542808461</v>
      </c>
      <c r="O43" s="113">
        <v>1.4940199247052359</v>
      </c>
      <c r="P43" s="112">
        <v>140.62678607301538</v>
      </c>
      <c r="Q43" s="112">
        <v>15.653086907744107</v>
      </c>
      <c r="R43" s="147">
        <v>15.469319693963731</v>
      </c>
    </row>
    <row r="44" spans="1:18" ht="15" customHeight="1" x14ac:dyDescent="0.15">
      <c r="A44" s="118">
        <v>143</v>
      </c>
      <c r="B44" s="111">
        <v>2</v>
      </c>
      <c r="C44" s="111">
        <v>43</v>
      </c>
      <c r="D44" s="112">
        <v>1611.1323878476837</v>
      </c>
      <c r="E44" s="112">
        <v>63.097666188515902</v>
      </c>
      <c r="F44" s="112">
        <v>44.037238322225043</v>
      </c>
      <c r="G44" s="112">
        <v>241.45200412018951</v>
      </c>
      <c r="H44" s="112">
        <v>499.16189520954561</v>
      </c>
      <c r="I44" s="112">
        <v>944.18838330078904</v>
      </c>
      <c r="J44" s="112">
        <v>10.882134148205429</v>
      </c>
      <c r="K44" s="112">
        <v>2607.0729590836168</v>
      </c>
      <c r="L44" s="112">
        <v>87.941249285328567</v>
      </c>
      <c r="M44" s="112">
        <v>2626.0759263570503</v>
      </c>
      <c r="N44" s="113">
        <v>0.90492379594358552</v>
      </c>
      <c r="O44" s="113">
        <v>0.96167622038117162</v>
      </c>
      <c r="P44" s="112">
        <v>70.761732586694308</v>
      </c>
      <c r="Q44" s="112">
        <v>11.991663311682213</v>
      </c>
      <c r="R44" s="147">
        <v>14.717875286129132</v>
      </c>
    </row>
    <row r="45" spans="1:18" ht="15" customHeight="1" x14ac:dyDescent="0.15">
      <c r="A45" s="118">
        <v>144</v>
      </c>
      <c r="B45" s="111">
        <v>2</v>
      </c>
      <c r="C45" s="111">
        <v>48</v>
      </c>
      <c r="D45" s="112">
        <v>1629.4346155005605</v>
      </c>
      <c r="E45" s="112">
        <v>72.636508496885597</v>
      </c>
      <c r="F45" s="112">
        <v>57.415795260159669</v>
      </c>
      <c r="G45" s="112">
        <v>204.05859280027315</v>
      </c>
      <c r="H45" s="112">
        <v>370.14322773765008</v>
      </c>
      <c r="I45" s="112">
        <v>960.96338079087013</v>
      </c>
      <c r="J45" s="112">
        <v>9.0297255298976431</v>
      </c>
      <c r="K45" s="112">
        <v>2182.3822708240546</v>
      </c>
      <c r="L45" s="112">
        <v>221.2972736621264</v>
      </c>
      <c r="M45" s="112">
        <v>1824.6851782828962</v>
      </c>
      <c r="N45" s="113">
        <v>0.94471154771123189</v>
      </c>
      <c r="O45" s="113">
        <v>0.96644389733003211</v>
      </c>
      <c r="P45" s="112">
        <v>76.503862843668941</v>
      </c>
      <c r="Q45" s="112">
        <v>12.270202193001891</v>
      </c>
      <c r="R45" s="147">
        <v>10.574077874091589</v>
      </c>
    </row>
    <row r="46" spans="1:18" ht="15" customHeight="1" x14ac:dyDescent="0.15">
      <c r="A46" s="118">
        <v>145</v>
      </c>
      <c r="B46" s="111">
        <v>2</v>
      </c>
      <c r="C46" s="111">
        <v>45</v>
      </c>
      <c r="D46" s="112">
        <v>2728.6119020836054</v>
      </c>
      <c r="E46" s="112">
        <v>108.14558518050087</v>
      </c>
      <c r="F46" s="112">
        <v>75.029935582480704</v>
      </c>
      <c r="G46" s="112">
        <v>399.11336345162636</v>
      </c>
      <c r="H46" s="112">
        <v>652.66374819561713</v>
      </c>
      <c r="I46" s="112">
        <v>1572.8947727450245</v>
      </c>
      <c r="J46" s="112">
        <v>17.071067027078321</v>
      </c>
      <c r="K46" s="112">
        <v>3700.1219161678368</v>
      </c>
      <c r="L46" s="112">
        <v>189.8734977582786</v>
      </c>
      <c r="M46" s="112">
        <v>2655.0472056286485</v>
      </c>
      <c r="N46" s="113">
        <v>1.4537815106658645</v>
      </c>
      <c r="O46" s="113">
        <v>1.6662554537474039</v>
      </c>
      <c r="P46" s="112">
        <v>174.62916957874467</v>
      </c>
      <c r="Q46" s="112">
        <v>18.450786060936498</v>
      </c>
      <c r="R46" s="147">
        <v>17.581139897918138</v>
      </c>
    </row>
    <row r="47" spans="1:18" ht="15" customHeight="1" x14ac:dyDescent="0.15">
      <c r="A47" s="118">
        <v>146</v>
      </c>
      <c r="B47" s="111">
        <v>2</v>
      </c>
      <c r="C47" s="111">
        <v>56</v>
      </c>
      <c r="D47" s="112">
        <v>1562.4462481214689</v>
      </c>
      <c r="E47" s="112">
        <v>63.547878961505823</v>
      </c>
      <c r="F47" s="112">
        <v>41.720881756637823</v>
      </c>
      <c r="G47" s="112">
        <v>234.4779469168904</v>
      </c>
      <c r="H47" s="112">
        <v>601.23986851275026</v>
      </c>
      <c r="I47" s="112">
        <v>1005.3945258970444</v>
      </c>
      <c r="J47" s="112">
        <v>9.6787376508085714</v>
      </c>
      <c r="K47" s="112">
        <v>2669.6070866164023</v>
      </c>
      <c r="L47" s="112">
        <v>242.15089440936217</v>
      </c>
      <c r="M47" s="112">
        <v>2767.6151740382147</v>
      </c>
      <c r="N47" s="113">
        <v>0.93164266598792467</v>
      </c>
      <c r="O47" s="113">
        <v>1.2569519938557503</v>
      </c>
      <c r="P47" s="112">
        <v>127.21555530037715</v>
      </c>
      <c r="Q47" s="112">
        <v>13.790326217106392</v>
      </c>
      <c r="R47" s="147">
        <v>10.002202061608175</v>
      </c>
    </row>
    <row r="48" spans="1:18" ht="15" customHeight="1" x14ac:dyDescent="0.15">
      <c r="A48" s="118">
        <v>147</v>
      </c>
      <c r="B48" s="111">
        <v>2</v>
      </c>
      <c r="C48" s="111">
        <v>57</v>
      </c>
      <c r="D48" s="112">
        <v>1820.0248142241358</v>
      </c>
      <c r="E48" s="112">
        <v>75.260293682227569</v>
      </c>
      <c r="F48" s="112">
        <v>48.349880619316934</v>
      </c>
      <c r="G48" s="112">
        <v>270.49914942281481</v>
      </c>
      <c r="H48" s="112">
        <v>509.95006315988718</v>
      </c>
      <c r="I48" s="112">
        <v>1076.7676835579537</v>
      </c>
      <c r="J48" s="112">
        <v>12.851931131411177</v>
      </c>
      <c r="K48" s="112">
        <v>3126.2212663588061</v>
      </c>
      <c r="L48" s="112">
        <v>107.02614715681572</v>
      </c>
      <c r="M48" s="112">
        <v>2446.6488103826787</v>
      </c>
      <c r="N48" s="113">
        <v>0.89623670201716077</v>
      </c>
      <c r="O48" s="113">
        <v>1.1628874213662965</v>
      </c>
      <c r="P48" s="112">
        <v>124.30532319070286</v>
      </c>
      <c r="Q48" s="112">
        <v>16.610118369058213</v>
      </c>
      <c r="R48" s="147">
        <v>13.125858522439529</v>
      </c>
    </row>
    <row r="49" spans="1:18" ht="15" customHeight="1" x14ac:dyDescent="0.15">
      <c r="A49" s="118">
        <v>148</v>
      </c>
      <c r="B49" s="111">
        <v>2</v>
      </c>
      <c r="C49" s="111">
        <v>56</v>
      </c>
      <c r="D49" s="112">
        <v>1925.516983582447</v>
      </c>
      <c r="E49" s="112">
        <v>86.353016628129353</v>
      </c>
      <c r="F49" s="112">
        <v>57.468185220203118</v>
      </c>
      <c r="G49" s="112">
        <v>264.48247673208607</v>
      </c>
      <c r="H49" s="112">
        <v>671.54502377996937</v>
      </c>
      <c r="I49" s="112">
        <v>1294.9876303163564</v>
      </c>
      <c r="J49" s="112">
        <v>12.53353166817875</v>
      </c>
      <c r="K49" s="112">
        <v>3014.6581922413907</v>
      </c>
      <c r="L49" s="112">
        <v>226.63145145177145</v>
      </c>
      <c r="M49" s="112">
        <v>3580.8501629501238</v>
      </c>
      <c r="N49" s="113">
        <v>0.93706496226239611</v>
      </c>
      <c r="O49" s="113">
        <v>1.5352731044789896</v>
      </c>
      <c r="P49" s="112">
        <v>130.37725531418897</v>
      </c>
      <c r="Q49" s="112">
        <v>17.098686288484103</v>
      </c>
      <c r="R49" s="147">
        <v>11.913958621864417</v>
      </c>
    </row>
    <row r="50" spans="1:18" ht="15" customHeight="1" x14ac:dyDescent="0.15">
      <c r="A50" s="118">
        <v>149</v>
      </c>
      <c r="B50" s="111">
        <v>2</v>
      </c>
      <c r="C50" s="111">
        <v>46</v>
      </c>
      <c r="D50" s="112">
        <v>1758.1519116000941</v>
      </c>
      <c r="E50" s="112">
        <v>79.62783143420954</v>
      </c>
      <c r="F50" s="112">
        <v>47.418888252583258</v>
      </c>
      <c r="G50" s="112">
        <v>252.44510510757542</v>
      </c>
      <c r="H50" s="112">
        <v>546.96250627885752</v>
      </c>
      <c r="I50" s="112">
        <v>1152.8466749925092</v>
      </c>
      <c r="J50" s="112">
        <v>11.369976145166319</v>
      </c>
      <c r="K50" s="112">
        <v>2910.594348826492</v>
      </c>
      <c r="L50" s="112">
        <v>145.40827859277857</v>
      </c>
      <c r="M50" s="112">
        <v>3154.1657585582761</v>
      </c>
      <c r="N50" s="113">
        <v>1.1352599542497859</v>
      </c>
      <c r="O50" s="113">
        <v>1.2834738629987112</v>
      </c>
      <c r="P50" s="112">
        <v>135.8297924719993</v>
      </c>
      <c r="Q50" s="112">
        <v>15.118184563584249</v>
      </c>
      <c r="R50" s="147">
        <v>12.873630336642597</v>
      </c>
    </row>
    <row r="51" spans="1:18" ht="15" customHeight="1" x14ac:dyDescent="0.15">
      <c r="A51" s="118">
        <v>150</v>
      </c>
      <c r="B51" s="111">
        <v>2</v>
      </c>
      <c r="C51" s="111">
        <v>46</v>
      </c>
      <c r="D51" s="112">
        <v>2242.4629182160916</v>
      </c>
      <c r="E51" s="112">
        <v>85.432179020227636</v>
      </c>
      <c r="F51" s="112">
        <v>46.592933726093243</v>
      </c>
      <c r="G51" s="112">
        <v>365.97053354607976</v>
      </c>
      <c r="H51" s="112">
        <v>448.1134810395514</v>
      </c>
      <c r="I51" s="112">
        <v>1269.0099183232121</v>
      </c>
      <c r="J51" s="112">
        <v>12.915072978541243</v>
      </c>
      <c r="K51" s="112">
        <v>2971.5138508133155</v>
      </c>
      <c r="L51" s="112">
        <v>759.50652600342153</v>
      </c>
      <c r="M51" s="112">
        <v>1852.4698445535826</v>
      </c>
      <c r="N51" s="113">
        <v>1.2667794261751355</v>
      </c>
      <c r="O51" s="113">
        <v>1.3895114397408108</v>
      </c>
      <c r="P51" s="112">
        <v>105.48139652553323</v>
      </c>
      <c r="Q51" s="112">
        <v>16.500103605678852</v>
      </c>
      <c r="R51" s="147">
        <v>14.318362736092235</v>
      </c>
    </row>
    <row r="52" spans="1:18" ht="15" customHeight="1" x14ac:dyDescent="0.15">
      <c r="A52" s="118">
        <v>151</v>
      </c>
      <c r="B52" s="111">
        <v>2</v>
      </c>
      <c r="C52" s="111">
        <v>53</v>
      </c>
      <c r="D52" s="112">
        <v>1962.5699619300206</v>
      </c>
      <c r="E52" s="112">
        <v>83.415271688262891</v>
      </c>
      <c r="F52" s="112">
        <v>61.027713448712689</v>
      </c>
      <c r="G52" s="112">
        <v>268.24929119791807</v>
      </c>
      <c r="H52" s="112">
        <v>580.53886773263378</v>
      </c>
      <c r="I52" s="112">
        <v>1242.9913917567051</v>
      </c>
      <c r="J52" s="112">
        <v>13.702121662935749</v>
      </c>
      <c r="K52" s="112">
        <v>3061.8055095287646</v>
      </c>
      <c r="L52" s="112">
        <v>1435.1610527292996</v>
      </c>
      <c r="M52" s="112">
        <v>2408.8962655108157</v>
      </c>
      <c r="N52" s="113">
        <v>1.1546463764196464</v>
      </c>
      <c r="O52" s="113">
        <v>1.7884112108873744</v>
      </c>
      <c r="P52" s="112">
        <v>108.69684721589144</v>
      </c>
      <c r="Q52" s="112">
        <v>13.399091840056427</v>
      </c>
      <c r="R52" s="147">
        <v>13.472773841081493</v>
      </c>
    </row>
    <row r="53" spans="1:18" ht="15" customHeight="1" x14ac:dyDescent="0.15">
      <c r="A53" s="118">
        <v>152</v>
      </c>
      <c r="B53" s="111">
        <v>2</v>
      </c>
      <c r="C53" s="111">
        <v>40</v>
      </c>
      <c r="D53" s="112">
        <v>1959.5334264597734</v>
      </c>
      <c r="E53" s="112">
        <v>83.471826449097961</v>
      </c>
      <c r="F53" s="112">
        <v>61.15630558247318</v>
      </c>
      <c r="G53" s="112">
        <v>261.8182331398325</v>
      </c>
      <c r="H53" s="112">
        <v>572.02939356435206</v>
      </c>
      <c r="I53" s="112">
        <v>1261.3767935890169</v>
      </c>
      <c r="J53" s="112">
        <v>12.376482395007999</v>
      </c>
      <c r="K53" s="112">
        <v>2965.6668283137033</v>
      </c>
      <c r="L53" s="112">
        <v>496.19235087383925</v>
      </c>
      <c r="M53" s="112">
        <v>1523.7776377201321</v>
      </c>
      <c r="N53" s="113">
        <v>1.2577430410098427</v>
      </c>
      <c r="O53" s="113">
        <v>1.4264690528739141</v>
      </c>
      <c r="P53" s="112">
        <v>122.77216885070322</v>
      </c>
      <c r="Q53" s="112">
        <v>14.573109498266216</v>
      </c>
      <c r="R53" s="147">
        <v>13.959878800357648</v>
      </c>
    </row>
    <row r="54" spans="1:18" ht="15" customHeight="1" x14ac:dyDescent="0.15">
      <c r="A54" s="118">
        <v>153</v>
      </c>
      <c r="B54" s="111">
        <v>2</v>
      </c>
      <c r="C54" s="111">
        <v>34</v>
      </c>
      <c r="D54" s="112">
        <v>1986.428193393785</v>
      </c>
      <c r="E54" s="112">
        <v>82.012131681202291</v>
      </c>
      <c r="F54" s="112">
        <v>52.46533940506098</v>
      </c>
      <c r="G54" s="112">
        <v>292.53028443554575</v>
      </c>
      <c r="H54" s="112">
        <v>626.18085060262445</v>
      </c>
      <c r="I54" s="112">
        <v>1228.3338812785682</v>
      </c>
      <c r="J54" s="112">
        <v>12.473123327178568</v>
      </c>
      <c r="K54" s="112">
        <v>3183.3718151756702</v>
      </c>
      <c r="L54" s="112">
        <v>516.79552224632778</v>
      </c>
      <c r="M54" s="112">
        <v>3206.308098424483</v>
      </c>
      <c r="N54" s="113">
        <v>1.141651920110589</v>
      </c>
      <c r="O54" s="113">
        <v>1.4477577002253792</v>
      </c>
      <c r="P54" s="112">
        <v>146.45490027116358</v>
      </c>
      <c r="Q54" s="112">
        <v>16.352195604849317</v>
      </c>
      <c r="R54" s="147">
        <v>11.120441319054562</v>
      </c>
    </row>
    <row r="55" spans="1:18" ht="15" customHeight="1" x14ac:dyDescent="0.15">
      <c r="A55" s="118">
        <v>154</v>
      </c>
      <c r="B55" s="111">
        <v>2</v>
      </c>
      <c r="C55" s="111">
        <v>36</v>
      </c>
      <c r="D55" s="112">
        <v>1669.6602849915741</v>
      </c>
      <c r="E55" s="112">
        <v>83.907431286505485</v>
      </c>
      <c r="F55" s="112">
        <v>64.08925137575055</v>
      </c>
      <c r="G55" s="112">
        <v>188.14191486224018</v>
      </c>
      <c r="H55" s="112">
        <v>641.7554263171512</v>
      </c>
      <c r="I55" s="112">
        <v>1227.8870155549287</v>
      </c>
      <c r="J55" s="112">
        <v>12.155267444548283</v>
      </c>
      <c r="K55" s="112">
        <v>3108.5169332733353</v>
      </c>
      <c r="L55" s="112">
        <v>431.78721579606065</v>
      </c>
      <c r="M55" s="112">
        <v>3759.2877227207127</v>
      </c>
      <c r="N55" s="113">
        <v>1.0489592420931035</v>
      </c>
      <c r="O55" s="113">
        <v>1.6215698039272211</v>
      </c>
      <c r="P55" s="112">
        <v>125.89657949203361</v>
      </c>
      <c r="Q55" s="112">
        <v>15.164668278936754</v>
      </c>
      <c r="R55" s="147">
        <v>10.942053843597787</v>
      </c>
    </row>
    <row r="56" spans="1:18" ht="15" customHeight="1" x14ac:dyDescent="0.15">
      <c r="A56" s="118">
        <v>155</v>
      </c>
      <c r="B56" s="111">
        <v>2</v>
      </c>
      <c r="C56" s="111">
        <v>44</v>
      </c>
      <c r="D56" s="112">
        <v>1859.4407253701179</v>
      </c>
      <c r="E56" s="112">
        <v>68.113872387410879</v>
      </c>
      <c r="F56" s="112">
        <v>55.843099999849173</v>
      </c>
      <c r="G56" s="112">
        <v>273.24026282679097</v>
      </c>
      <c r="H56" s="112">
        <v>589.46197482937839</v>
      </c>
      <c r="I56" s="112">
        <v>1036.8821970977772</v>
      </c>
      <c r="J56" s="112">
        <v>10.655718648627175</v>
      </c>
      <c r="K56" s="112">
        <v>2989.7936047318976</v>
      </c>
      <c r="L56" s="112">
        <v>128.41703373466498</v>
      </c>
      <c r="M56" s="112">
        <v>2361.6617585363265</v>
      </c>
      <c r="N56" s="113">
        <v>0.95262719402856777</v>
      </c>
      <c r="O56" s="113">
        <v>1.3865110415315933</v>
      </c>
      <c r="P56" s="112">
        <v>147.73257590126647</v>
      </c>
      <c r="Q56" s="112">
        <v>15.439533204796144</v>
      </c>
      <c r="R56" s="147">
        <v>12.91254109963598</v>
      </c>
    </row>
    <row r="57" spans="1:18" ht="15" customHeight="1" x14ac:dyDescent="0.15">
      <c r="A57" s="118">
        <v>156</v>
      </c>
      <c r="B57" s="111">
        <v>2</v>
      </c>
      <c r="C57" s="111">
        <v>47</v>
      </c>
      <c r="D57" s="112">
        <v>1614.0257510184281</v>
      </c>
      <c r="E57" s="112">
        <v>71.038580213055397</v>
      </c>
      <c r="F57" s="112">
        <v>50.417188122195675</v>
      </c>
      <c r="G57" s="112">
        <v>220.93105531281321</v>
      </c>
      <c r="H57" s="112">
        <v>622.062146427671</v>
      </c>
      <c r="I57" s="112">
        <v>1107.7803049858774</v>
      </c>
      <c r="J57" s="112">
        <v>11.238745107975891</v>
      </c>
      <c r="K57" s="112">
        <v>3257.5773380637561</v>
      </c>
      <c r="L57" s="112">
        <v>186.06008053039071</v>
      </c>
      <c r="M57" s="112">
        <v>4002.069185817224</v>
      </c>
      <c r="N57" s="113">
        <v>1.1204147774826427</v>
      </c>
      <c r="O57" s="113">
        <v>1.5182013296939392</v>
      </c>
      <c r="P57" s="112">
        <v>191.3940193509321</v>
      </c>
      <c r="Q57" s="112">
        <v>15.563846991236106</v>
      </c>
      <c r="R57" s="147">
        <v>11.003495881853107</v>
      </c>
    </row>
    <row r="58" spans="1:18" ht="15" customHeight="1" x14ac:dyDescent="0.15">
      <c r="A58" s="118">
        <v>157</v>
      </c>
      <c r="B58" s="111">
        <v>2</v>
      </c>
      <c r="C58" s="111">
        <v>41</v>
      </c>
      <c r="D58" s="112">
        <v>1729.5767483064301</v>
      </c>
      <c r="E58" s="112">
        <v>81.501039633162094</v>
      </c>
      <c r="F58" s="112">
        <v>47.789551593913714</v>
      </c>
      <c r="G58" s="112">
        <v>249.04437391593072</v>
      </c>
      <c r="H58" s="112">
        <v>808.09823276432394</v>
      </c>
      <c r="I58" s="112">
        <v>1301.3903395687289</v>
      </c>
      <c r="J58" s="112">
        <v>13.107177797780105</v>
      </c>
      <c r="K58" s="112">
        <v>4381.0256013620992</v>
      </c>
      <c r="L58" s="112">
        <v>209.80215016050002</v>
      </c>
      <c r="M58" s="112">
        <v>5990.0417483265783</v>
      </c>
      <c r="N58" s="113">
        <v>1.4093069616883391</v>
      </c>
      <c r="O58" s="113">
        <v>1.5910950343771677</v>
      </c>
      <c r="P58" s="112">
        <v>245.82545468547966</v>
      </c>
      <c r="Q58" s="112">
        <v>22.944994164327316</v>
      </c>
      <c r="R58" s="147">
        <v>16.945338185882882</v>
      </c>
    </row>
    <row r="59" spans="1:18" ht="15" customHeight="1" x14ac:dyDescent="0.15">
      <c r="A59" s="118">
        <v>158</v>
      </c>
      <c r="B59" s="111">
        <v>2</v>
      </c>
      <c r="C59" s="111">
        <v>46</v>
      </c>
      <c r="D59" s="112">
        <v>1933.9396617657951</v>
      </c>
      <c r="E59" s="112">
        <v>81.303202877181405</v>
      </c>
      <c r="F59" s="112">
        <v>57.900429926359415</v>
      </c>
      <c r="G59" s="112">
        <v>271.94894183061092</v>
      </c>
      <c r="H59" s="112">
        <v>891.47668198578492</v>
      </c>
      <c r="I59" s="112">
        <v>1422.5856876762934</v>
      </c>
      <c r="J59" s="112">
        <v>10.930058343496</v>
      </c>
      <c r="K59" s="112">
        <v>2986.3820792613215</v>
      </c>
      <c r="L59" s="112">
        <v>239.61266495501926</v>
      </c>
      <c r="M59" s="112">
        <v>3311.9116041379698</v>
      </c>
      <c r="N59" s="113">
        <v>0.98291044986149978</v>
      </c>
      <c r="O59" s="113">
        <v>1.494713547510407</v>
      </c>
      <c r="P59" s="112">
        <v>126.84745279867681</v>
      </c>
      <c r="Q59" s="112">
        <v>15.339547115019537</v>
      </c>
      <c r="R59" s="147">
        <v>18.215901353387792</v>
      </c>
    </row>
    <row r="60" spans="1:18" ht="15" customHeight="1" x14ac:dyDescent="0.15">
      <c r="A60" s="118">
        <v>159</v>
      </c>
      <c r="B60" s="111">
        <v>2</v>
      </c>
      <c r="C60" s="111">
        <v>53</v>
      </c>
      <c r="D60" s="112">
        <v>1550.021391106967</v>
      </c>
      <c r="E60" s="112">
        <v>70.588362592215631</v>
      </c>
      <c r="F60" s="112">
        <v>45.050201982253441</v>
      </c>
      <c r="G60" s="112">
        <v>212.91631319611341</v>
      </c>
      <c r="H60" s="112">
        <v>541.40994403790626</v>
      </c>
      <c r="I60" s="112">
        <v>1055.2830615391108</v>
      </c>
      <c r="J60" s="112">
        <v>9.6301016759187856</v>
      </c>
      <c r="K60" s="112">
        <v>2391.5498920944292</v>
      </c>
      <c r="L60" s="112">
        <v>131.63178352660714</v>
      </c>
      <c r="M60" s="112">
        <v>2847.5597228591078</v>
      </c>
      <c r="N60" s="113">
        <v>0.89698649147543197</v>
      </c>
      <c r="O60" s="113">
        <v>1.1687702818912962</v>
      </c>
      <c r="P60" s="112">
        <v>103.26272455193289</v>
      </c>
      <c r="Q60" s="112">
        <v>12.739823520212285</v>
      </c>
      <c r="R60" s="147">
        <v>10.67769511999299</v>
      </c>
    </row>
    <row r="61" spans="1:18" ht="15" customHeight="1" x14ac:dyDescent="0.15">
      <c r="A61" s="118">
        <v>160</v>
      </c>
      <c r="B61" s="111">
        <v>2</v>
      </c>
      <c r="C61" s="111">
        <v>38</v>
      </c>
      <c r="D61" s="112">
        <v>1914.433503885381</v>
      </c>
      <c r="E61" s="112">
        <v>79.402551659129287</v>
      </c>
      <c r="F61" s="112">
        <v>51.031010702126579</v>
      </c>
      <c r="G61" s="112">
        <v>285.47280095256525</v>
      </c>
      <c r="H61" s="112">
        <v>633.21298035403493</v>
      </c>
      <c r="I61" s="112">
        <v>1239.1380673399606</v>
      </c>
      <c r="J61" s="112">
        <v>13.741124625527069</v>
      </c>
      <c r="K61" s="112">
        <v>3000.0909835053176</v>
      </c>
      <c r="L61" s="112">
        <v>238.39706728701938</v>
      </c>
      <c r="M61" s="112">
        <v>2826.8080247114713</v>
      </c>
      <c r="N61" s="113">
        <v>1.0524382840599678</v>
      </c>
      <c r="O61" s="113">
        <v>1.5625036364375393</v>
      </c>
      <c r="P61" s="112">
        <v>157.63561586233894</v>
      </c>
      <c r="Q61" s="112">
        <v>16.901948508937998</v>
      </c>
      <c r="R61" s="147">
        <v>10.768169490915204</v>
      </c>
    </row>
    <row r="62" spans="1:18" ht="15" customHeight="1" x14ac:dyDescent="0.15">
      <c r="A62" s="118">
        <v>161</v>
      </c>
      <c r="B62" s="111">
        <v>2</v>
      </c>
      <c r="C62" s="111">
        <v>36</v>
      </c>
      <c r="D62" s="112">
        <v>1555.7344450433345</v>
      </c>
      <c r="E62" s="112">
        <v>66.529419327776409</v>
      </c>
      <c r="F62" s="112">
        <v>51.910443124834792</v>
      </c>
      <c r="G62" s="112">
        <v>204.76467665030623</v>
      </c>
      <c r="H62" s="112">
        <v>542.94750641061887</v>
      </c>
      <c r="I62" s="112">
        <v>1053.0032604267576</v>
      </c>
      <c r="J62" s="112">
        <v>10.657799879385323</v>
      </c>
      <c r="K62" s="112">
        <v>2604.0606359109192</v>
      </c>
      <c r="L62" s="112">
        <v>847.39472022991049</v>
      </c>
      <c r="M62" s="112">
        <v>2206.4116885394387</v>
      </c>
      <c r="N62" s="113">
        <v>0.93560578435521424</v>
      </c>
      <c r="O62" s="113">
        <v>1.4468781669468431</v>
      </c>
      <c r="P62" s="112">
        <v>134.10653750191926</v>
      </c>
      <c r="Q62" s="112">
        <v>14.572988279919105</v>
      </c>
      <c r="R62" s="147">
        <v>9.4896598646148451</v>
      </c>
    </row>
    <row r="63" spans="1:18" ht="15" customHeight="1" x14ac:dyDescent="0.15">
      <c r="A63" s="118">
        <v>162</v>
      </c>
      <c r="B63" s="111">
        <v>2</v>
      </c>
      <c r="C63" s="111">
        <v>39</v>
      </c>
      <c r="D63" s="112">
        <v>2037.4442178963654</v>
      </c>
      <c r="E63" s="112">
        <v>85.952555586831664</v>
      </c>
      <c r="F63" s="112">
        <v>60.484796403902791</v>
      </c>
      <c r="G63" s="112">
        <v>285.51034254416749</v>
      </c>
      <c r="H63" s="112">
        <v>789.6607142853087</v>
      </c>
      <c r="I63" s="112">
        <v>1374.3999274471723</v>
      </c>
      <c r="J63" s="112">
        <v>13.813950662755957</v>
      </c>
      <c r="K63" s="112">
        <v>3381.8389073919416</v>
      </c>
      <c r="L63" s="112">
        <v>311.98645574718893</v>
      </c>
      <c r="M63" s="112">
        <v>4376.8363295095014</v>
      </c>
      <c r="N63" s="113">
        <v>1.3408636414928432</v>
      </c>
      <c r="O63" s="113">
        <v>1.8632707478190926</v>
      </c>
      <c r="P63" s="112">
        <v>190.88685023451723</v>
      </c>
      <c r="Q63" s="112">
        <v>17.948635031098</v>
      </c>
      <c r="R63" s="147">
        <v>15.048822701285701</v>
      </c>
    </row>
    <row r="64" spans="1:18" ht="15" customHeight="1" x14ac:dyDescent="0.15">
      <c r="A64" s="118">
        <v>163</v>
      </c>
      <c r="B64" s="111">
        <v>2</v>
      </c>
      <c r="C64" s="111">
        <v>48</v>
      </c>
      <c r="D64" s="112">
        <v>1934.3478442845294</v>
      </c>
      <c r="E64" s="112">
        <v>75.408241370653215</v>
      </c>
      <c r="F64" s="112">
        <v>55.930572602777161</v>
      </c>
      <c r="G64" s="112">
        <v>278.03805750806822</v>
      </c>
      <c r="H64" s="112">
        <v>639.30110113502747</v>
      </c>
      <c r="I64" s="112">
        <v>1205.9871050219351</v>
      </c>
      <c r="J64" s="112">
        <v>11.10090524276643</v>
      </c>
      <c r="K64" s="112">
        <v>3102.5111850771709</v>
      </c>
      <c r="L64" s="112">
        <v>656.38658153111851</v>
      </c>
      <c r="M64" s="112">
        <v>3713.4143476071731</v>
      </c>
      <c r="N64" s="113">
        <v>1.283942113380689</v>
      </c>
      <c r="O64" s="113">
        <v>1.5028197471825149</v>
      </c>
      <c r="P64" s="112">
        <v>143.9569198697711</v>
      </c>
      <c r="Q64" s="112">
        <v>17.124094165224641</v>
      </c>
      <c r="R64" s="147">
        <v>13.04628722868801</v>
      </c>
    </row>
    <row r="65" spans="1:18" ht="15" customHeight="1" x14ac:dyDescent="0.15">
      <c r="A65" s="118">
        <v>164</v>
      </c>
      <c r="B65" s="111">
        <v>2</v>
      </c>
      <c r="C65" s="111">
        <v>49</v>
      </c>
      <c r="D65" s="112">
        <v>2009.0298164611088</v>
      </c>
      <c r="E65" s="112">
        <v>81.201862919282391</v>
      </c>
      <c r="F65" s="112">
        <v>52.399588344229635</v>
      </c>
      <c r="G65" s="112">
        <v>299.09644912500852</v>
      </c>
      <c r="H65" s="112">
        <v>733.25937224023983</v>
      </c>
      <c r="I65" s="112">
        <v>1324.0956197508519</v>
      </c>
      <c r="J65" s="112">
        <v>12.109560882916822</v>
      </c>
      <c r="K65" s="112">
        <v>3234.0518398201521</v>
      </c>
      <c r="L65" s="112">
        <v>185.9592276530129</v>
      </c>
      <c r="M65" s="112">
        <v>2869.7806881248866</v>
      </c>
      <c r="N65" s="113">
        <v>1.1615498939863713</v>
      </c>
      <c r="O65" s="113">
        <v>1.5005192413163784</v>
      </c>
      <c r="P65" s="112">
        <v>151.18088194145142</v>
      </c>
      <c r="Q65" s="112">
        <v>15.406018892921107</v>
      </c>
      <c r="R65" s="147">
        <v>13.403514220446137</v>
      </c>
    </row>
    <row r="66" spans="1:18" ht="15" customHeight="1" x14ac:dyDescent="0.15">
      <c r="A66" s="118">
        <v>165</v>
      </c>
      <c r="B66" s="111">
        <v>2</v>
      </c>
      <c r="C66" s="111">
        <v>54</v>
      </c>
      <c r="D66" s="112">
        <v>1744.9325076130251</v>
      </c>
      <c r="E66" s="112">
        <v>62.417458923049672</v>
      </c>
      <c r="F66" s="112">
        <v>47.04553404552275</v>
      </c>
      <c r="G66" s="112">
        <v>267.51674928886024</v>
      </c>
      <c r="H66" s="112">
        <v>567.07681635704387</v>
      </c>
      <c r="I66" s="112">
        <v>1020.8758863032082</v>
      </c>
      <c r="J66" s="112">
        <v>9.0409219071535016</v>
      </c>
      <c r="K66" s="112">
        <v>2560.8063918869184</v>
      </c>
      <c r="L66" s="112">
        <v>111.21294522431427</v>
      </c>
      <c r="M66" s="112">
        <v>2965.1458395766272</v>
      </c>
      <c r="N66" s="113">
        <v>0.92785863781794264</v>
      </c>
      <c r="O66" s="113">
        <v>1.218267101543336</v>
      </c>
      <c r="P66" s="112">
        <v>118.9247477998711</v>
      </c>
      <c r="Q66" s="112">
        <v>14.159723557979932</v>
      </c>
      <c r="R66" s="147">
        <v>11.125414793439614</v>
      </c>
    </row>
    <row r="67" spans="1:18" ht="15" customHeight="1" x14ac:dyDescent="0.15">
      <c r="A67" s="118">
        <v>166</v>
      </c>
      <c r="B67" s="111">
        <v>2</v>
      </c>
      <c r="C67" s="111">
        <v>52</v>
      </c>
      <c r="D67" s="112">
        <v>1603.5339449433802</v>
      </c>
      <c r="E67" s="112">
        <v>69.178816302893068</v>
      </c>
      <c r="F67" s="112">
        <v>50.773963659226631</v>
      </c>
      <c r="G67" s="112">
        <v>213.60142860295906</v>
      </c>
      <c r="H67" s="112">
        <v>387.05036050077041</v>
      </c>
      <c r="I67" s="112">
        <v>1016.8377809587746</v>
      </c>
      <c r="J67" s="112">
        <v>10.147875221511962</v>
      </c>
      <c r="K67" s="112">
        <v>2606.90353427633</v>
      </c>
      <c r="L67" s="112">
        <v>970.39035269293061</v>
      </c>
      <c r="M67" s="112">
        <v>2077.2257492450512</v>
      </c>
      <c r="N67" s="113">
        <v>0.96976020888180336</v>
      </c>
      <c r="O67" s="113">
        <v>1.2271622127083037</v>
      </c>
      <c r="P67" s="112">
        <v>117.08947004777322</v>
      </c>
      <c r="Q67" s="112">
        <v>12.424198184461176</v>
      </c>
      <c r="R67" s="147">
        <v>12.032993255525612</v>
      </c>
    </row>
    <row r="68" spans="1:18" ht="15" customHeight="1" x14ac:dyDescent="0.15">
      <c r="A68" s="118">
        <v>167</v>
      </c>
      <c r="B68" s="111">
        <v>2</v>
      </c>
      <c r="C68" s="111">
        <v>52</v>
      </c>
      <c r="D68" s="112">
        <v>2080.4450137169574</v>
      </c>
      <c r="E68" s="112">
        <v>95.158306404797642</v>
      </c>
      <c r="F68" s="112">
        <v>62.284650939419578</v>
      </c>
      <c r="G68" s="112">
        <v>288.2333454713683</v>
      </c>
      <c r="H68" s="112">
        <v>1006.7034582179131</v>
      </c>
      <c r="I68" s="112">
        <v>1553.691671034632</v>
      </c>
      <c r="J68" s="112">
        <v>16.215463572008677</v>
      </c>
      <c r="K68" s="112">
        <v>4011.5129359595207</v>
      </c>
      <c r="L68" s="112">
        <v>208.52080444505353</v>
      </c>
      <c r="M68" s="112">
        <v>4973.4067257772986</v>
      </c>
      <c r="N68" s="113">
        <v>1.5229146117566568</v>
      </c>
      <c r="O68" s="113">
        <v>1.7757212510703</v>
      </c>
      <c r="P68" s="112">
        <v>197.35814598685712</v>
      </c>
      <c r="Q68" s="112">
        <v>20.616408923017861</v>
      </c>
      <c r="R68" s="147">
        <v>17.234271893441999</v>
      </c>
    </row>
    <row r="69" spans="1:18" ht="15" customHeight="1" x14ac:dyDescent="0.15">
      <c r="A69" s="118">
        <v>168</v>
      </c>
      <c r="B69" s="111">
        <v>2</v>
      </c>
      <c r="C69" s="111">
        <v>47</v>
      </c>
      <c r="D69" s="112">
        <v>1981.0314252428468</v>
      </c>
      <c r="E69" s="112">
        <v>85.183195411613312</v>
      </c>
      <c r="F69" s="112">
        <v>66.670535746031035</v>
      </c>
      <c r="G69" s="112">
        <v>261.20728903680742</v>
      </c>
      <c r="H69" s="112">
        <v>799.1346080432719</v>
      </c>
      <c r="I69" s="112">
        <v>1331.7014544086694</v>
      </c>
      <c r="J69" s="112">
        <v>11.734448840915215</v>
      </c>
      <c r="K69" s="112">
        <v>3308.0406794078235</v>
      </c>
      <c r="L69" s="112">
        <v>508.42027400164994</v>
      </c>
      <c r="M69" s="112">
        <v>2501.2060618722148</v>
      </c>
      <c r="N69" s="113">
        <v>1.2081987467423534</v>
      </c>
      <c r="O69" s="113">
        <v>1.8028368133575357</v>
      </c>
      <c r="P69" s="112">
        <v>135.27817843545108</v>
      </c>
      <c r="Q69" s="112">
        <v>15.022750762803392</v>
      </c>
      <c r="R69" s="147">
        <v>11.612133296779417</v>
      </c>
    </row>
    <row r="70" spans="1:18" ht="15" customHeight="1" x14ac:dyDescent="0.15">
      <c r="A70" s="118">
        <v>169</v>
      </c>
      <c r="B70" s="111">
        <v>2</v>
      </c>
      <c r="C70" s="111">
        <v>45</v>
      </c>
      <c r="D70" s="112">
        <v>2235.2705407876665</v>
      </c>
      <c r="E70" s="112">
        <v>97.111001270232563</v>
      </c>
      <c r="F70" s="112">
        <v>71.914923714815885</v>
      </c>
      <c r="G70" s="112">
        <v>299.67819252697791</v>
      </c>
      <c r="H70" s="112">
        <v>857.54562624731375</v>
      </c>
      <c r="I70" s="112">
        <v>1545.976878620698</v>
      </c>
      <c r="J70" s="112">
        <v>13.158907267412895</v>
      </c>
      <c r="K70" s="112">
        <v>3759.0496388110901</v>
      </c>
      <c r="L70" s="112">
        <v>372.61466818842712</v>
      </c>
      <c r="M70" s="112">
        <v>4114.2013938403425</v>
      </c>
      <c r="N70" s="113">
        <v>1.6063460077315317</v>
      </c>
      <c r="O70" s="113">
        <v>1.905595459237307</v>
      </c>
      <c r="P70" s="112">
        <v>169.28647900708143</v>
      </c>
      <c r="Q70" s="112">
        <v>18.591650622125353</v>
      </c>
      <c r="R70" s="147">
        <v>11.883917103997899</v>
      </c>
    </row>
    <row r="71" spans="1:18" ht="15" customHeight="1" x14ac:dyDescent="0.15">
      <c r="A71" s="118">
        <v>170</v>
      </c>
      <c r="B71" s="111">
        <v>2</v>
      </c>
      <c r="C71" s="111">
        <v>41</v>
      </c>
      <c r="D71" s="112">
        <v>1511.566189624642</v>
      </c>
      <c r="E71" s="112">
        <v>61.670556951522748</v>
      </c>
      <c r="F71" s="112">
        <v>42.980439423097849</v>
      </c>
      <c r="G71" s="112">
        <v>220.87619610816748</v>
      </c>
      <c r="H71" s="112">
        <v>486.12785334866328</v>
      </c>
      <c r="I71" s="112">
        <v>963.66499392719732</v>
      </c>
      <c r="J71" s="112">
        <v>9.1188138989450724</v>
      </c>
      <c r="K71" s="112">
        <v>2506.0137790748531</v>
      </c>
      <c r="L71" s="112">
        <v>149.78389427226429</v>
      </c>
      <c r="M71" s="112">
        <v>2259.87900994144</v>
      </c>
      <c r="N71" s="113">
        <v>0.87819351853409977</v>
      </c>
      <c r="O71" s="113">
        <v>1.2451663868575391</v>
      </c>
      <c r="P71" s="112">
        <v>160.29828550486323</v>
      </c>
      <c r="Q71" s="112">
        <v>13.147114939716745</v>
      </c>
      <c r="R71" s="147">
        <v>8.9995404056028594</v>
      </c>
    </row>
    <row r="72" spans="1:18" ht="15" customHeight="1" x14ac:dyDescent="0.15">
      <c r="A72" s="118">
        <v>171</v>
      </c>
      <c r="B72" s="111">
        <v>2</v>
      </c>
      <c r="C72" s="111">
        <v>41</v>
      </c>
      <c r="D72" s="112">
        <v>1871.7239266042893</v>
      </c>
      <c r="E72" s="112">
        <v>71.980571000918104</v>
      </c>
      <c r="F72" s="112">
        <v>57.502837917184891</v>
      </c>
      <c r="G72" s="112">
        <v>268.05711612683882</v>
      </c>
      <c r="H72" s="112">
        <v>529.46110662813601</v>
      </c>
      <c r="I72" s="112">
        <v>1106.7283348251515</v>
      </c>
      <c r="J72" s="112">
        <v>11.170170038885534</v>
      </c>
      <c r="K72" s="112">
        <v>3128.7755611192028</v>
      </c>
      <c r="L72" s="112">
        <v>402.73158747420706</v>
      </c>
      <c r="M72" s="112">
        <v>2716.3449534921056</v>
      </c>
      <c r="N72" s="113">
        <v>1.1407642878597106</v>
      </c>
      <c r="O72" s="113">
        <v>1.3416334143078499</v>
      </c>
      <c r="P72" s="112">
        <v>160.8135502826039</v>
      </c>
      <c r="Q72" s="112">
        <v>17.509665988232353</v>
      </c>
      <c r="R72" s="147">
        <v>10.71679708889765</v>
      </c>
    </row>
    <row r="73" spans="1:18" ht="15" customHeight="1" x14ac:dyDescent="0.15">
      <c r="A73" s="118">
        <v>172</v>
      </c>
      <c r="B73" s="111">
        <v>2</v>
      </c>
      <c r="C73" s="111">
        <v>32</v>
      </c>
      <c r="D73" s="112">
        <v>1356.6512569743711</v>
      </c>
      <c r="E73" s="112">
        <v>58.742298154822507</v>
      </c>
      <c r="F73" s="112">
        <v>43.230260785175425</v>
      </c>
      <c r="G73" s="112">
        <v>177.05081834230117</v>
      </c>
      <c r="H73" s="112">
        <v>398.02223240206462</v>
      </c>
      <c r="I73" s="112">
        <v>878.39268258187644</v>
      </c>
      <c r="J73" s="112">
        <v>6.8494182208734271</v>
      </c>
      <c r="K73" s="112">
        <v>1905.3416141168211</v>
      </c>
      <c r="L73" s="112">
        <v>254.9897501036032</v>
      </c>
      <c r="M73" s="112">
        <v>1692.2973450649231</v>
      </c>
      <c r="N73" s="113">
        <v>0.90764887438916075</v>
      </c>
      <c r="O73" s="113">
        <v>1.057421582192682</v>
      </c>
      <c r="P73" s="112">
        <v>76.781656092085001</v>
      </c>
      <c r="Q73" s="112">
        <v>7.9609101965775366</v>
      </c>
      <c r="R73" s="147">
        <v>8.3895784946890419</v>
      </c>
    </row>
    <row r="74" spans="1:18" ht="15" customHeight="1" x14ac:dyDescent="0.15">
      <c r="A74" s="118">
        <v>173</v>
      </c>
      <c r="B74" s="111">
        <v>2</v>
      </c>
      <c r="C74" s="111">
        <v>36</v>
      </c>
      <c r="D74" s="112">
        <v>2018.0010195062857</v>
      </c>
      <c r="E74" s="112">
        <v>84.004046083638585</v>
      </c>
      <c r="F74" s="112">
        <v>52.287976974578633</v>
      </c>
      <c r="G74" s="112">
        <v>301.13293141937208</v>
      </c>
      <c r="H74" s="112">
        <v>740.80550961963377</v>
      </c>
      <c r="I74" s="112">
        <v>1381.1146393390809</v>
      </c>
      <c r="J74" s="112">
        <v>12.266362965570821</v>
      </c>
      <c r="K74" s="112">
        <v>3126.9625711880094</v>
      </c>
      <c r="L74" s="112">
        <v>186.60159815480216</v>
      </c>
      <c r="M74" s="112">
        <v>2661.8492516977981</v>
      </c>
      <c r="N74" s="113">
        <v>1.3711125902460177</v>
      </c>
      <c r="O74" s="113">
        <v>1.57902090061005</v>
      </c>
      <c r="P74" s="112">
        <v>128.27903394201468</v>
      </c>
      <c r="Q74" s="112">
        <v>14.685113782903786</v>
      </c>
      <c r="R74" s="147">
        <v>15.792102037452738</v>
      </c>
    </row>
    <row r="75" spans="1:18" ht="15" customHeight="1" x14ac:dyDescent="0.15">
      <c r="A75" s="118">
        <v>174</v>
      </c>
      <c r="B75" s="111">
        <v>2</v>
      </c>
      <c r="C75" s="111">
        <v>58</v>
      </c>
      <c r="D75" s="112">
        <v>2149.5834106127804</v>
      </c>
      <c r="E75" s="112">
        <v>74.919976227178395</v>
      </c>
      <c r="F75" s="112">
        <v>44.424310850991233</v>
      </c>
      <c r="G75" s="112">
        <v>360.97165198919072</v>
      </c>
      <c r="H75" s="112">
        <v>624.84561764832779</v>
      </c>
      <c r="I75" s="112">
        <v>1233.105045352813</v>
      </c>
      <c r="J75" s="112">
        <v>10.200054618013498</v>
      </c>
      <c r="K75" s="112">
        <v>3089.9821566005471</v>
      </c>
      <c r="L75" s="112">
        <v>123.62315496667426</v>
      </c>
      <c r="M75" s="112">
        <v>4413.6019435974486</v>
      </c>
      <c r="N75" s="113">
        <v>1.1102835127060497</v>
      </c>
      <c r="O75" s="113">
        <v>1.1889528709132677</v>
      </c>
      <c r="P75" s="112">
        <v>152.76504140252536</v>
      </c>
      <c r="Q75" s="112">
        <v>16.746395924184178</v>
      </c>
      <c r="R75" s="147">
        <v>13.346834859794205</v>
      </c>
    </row>
    <row r="76" spans="1:18" ht="15" customHeight="1" x14ac:dyDescent="0.15">
      <c r="A76" s="118">
        <v>175</v>
      </c>
      <c r="B76" s="111">
        <v>2</v>
      </c>
      <c r="C76" s="111">
        <v>51</v>
      </c>
      <c r="D76" s="112">
        <v>2103.0134710550883</v>
      </c>
      <c r="E76" s="112">
        <v>71.901627225184498</v>
      </c>
      <c r="F76" s="112">
        <v>52.097804519137604</v>
      </c>
      <c r="G76" s="112">
        <v>335.97561501069816</v>
      </c>
      <c r="H76" s="112">
        <v>568.80060390816482</v>
      </c>
      <c r="I76" s="112">
        <v>1124.5722017038877</v>
      </c>
      <c r="J76" s="112">
        <v>10.565096900547926</v>
      </c>
      <c r="K76" s="112">
        <v>2921.6814885808562</v>
      </c>
      <c r="L76" s="112">
        <v>226.91312683888572</v>
      </c>
      <c r="M76" s="112">
        <v>1908.9407500748646</v>
      </c>
      <c r="N76" s="113">
        <v>1.0299124013551677</v>
      </c>
      <c r="O76" s="113">
        <v>1.2158487492502323</v>
      </c>
      <c r="P76" s="112">
        <v>138.22155859025142</v>
      </c>
      <c r="Q76" s="112">
        <v>15.483853513571962</v>
      </c>
      <c r="R76" s="147">
        <v>11.818678853005625</v>
      </c>
    </row>
    <row r="77" spans="1:18" ht="15" customHeight="1" x14ac:dyDescent="0.15">
      <c r="A77" s="118">
        <v>176</v>
      </c>
      <c r="B77" s="111">
        <v>2</v>
      </c>
      <c r="C77" s="111">
        <v>41</v>
      </c>
      <c r="D77" s="112">
        <v>1977.4014227079624</v>
      </c>
      <c r="E77" s="112">
        <v>82.250363490101591</v>
      </c>
      <c r="F77" s="112">
        <v>57.835213703026</v>
      </c>
      <c r="G77" s="112">
        <v>279.94607562063692</v>
      </c>
      <c r="H77" s="112">
        <v>636.62739470678775</v>
      </c>
      <c r="I77" s="112">
        <v>1213.0631978627605</v>
      </c>
      <c r="J77" s="112">
        <v>11.450616449398856</v>
      </c>
      <c r="K77" s="112">
        <v>3093.0849837553715</v>
      </c>
      <c r="L77" s="112">
        <v>716.22726878667891</v>
      </c>
      <c r="M77" s="112">
        <v>3233.1374041492413</v>
      </c>
      <c r="N77" s="113">
        <v>1.3278521495397249</v>
      </c>
      <c r="O77" s="113">
        <v>1.68536704096795</v>
      </c>
      <c r="P77" s="112">
        <v>159.5873940007443</v>
      </c>
      <c r="Q77" s="112">
        <v>13.018807370511107</v>
      </c>
      <c r="R77" s="147">
        <v>15.104618110633684</v>
      </c>
    </row>
    <row r="78" spans="1:18" ht="15" customHeight="1" x14ac:dyDescent="0.15">
      <c r="A78" s="118">
        <v>177</v>
      </c>
      <c r="B78" s="111">
        <v>2</v>
      </c>
      <c r="C78" s="111">
        <v>49</v>
      </c>
      <c r="D78" s="112">
        <v>2466.6330095976914</v>
      </c>
      <c r="E78" s="112">
        <v>102.5926050665922</v>
      </c>
      <c r="F78" s="112">
        <v>58.639465604707539</v>
      </c>
      <c r="G78" s="112">
        <v>375.84942148052181</v>
      </c>
      <c r="H78" s="112">
        <v>808.51099193818027</v>
      </c>
      <c r="I78" s="112">
        <v>1676.8952441345173</v>
      </c>
      <c r="J78" s="112">
        <v>15.501471667090529</v>
      </c>
      <c r="K78" s="112">
        <v>4313.86669390098</v>
      </c>
      <c r="L78" s="112">
        <v>303.9671554777093</v>
      </c>
      <c r="M78" s="112">
        <v>4633.14993600251</v>
      </c>
      <c r="N78" s="113">
        <v>1.460353800898903</v>
      </c>
      <c r="O78" s="113">
        <v>1.8138071941251315</v>
      </c>
      <c r="P78" s="112">
        <v>209.40126860199749</v>
      </c>
      <c r="Q78" s="112">
        <v>22.939594060159681</v>
      </c>
      <c r="R78" s="147">
        <v>15.682912195574236</v>
      </c>
    </row>
    <row r="79" spans="1:18" ht="15" customHeight="1" x14ac:dyDescent="0.15">
      <c r="A79" s="118">
        <v>178</v>
      </c>
      <c r="B79" s="111">
        <v>2</v>
      </c>
      <c r="C79" s="111">
        <v>43</v>
      </c>
      <c r="D79" s="112">
        <v>1851.4536070602426</v>
      </c>
      <c r="E79" s="112">
        <v>76.404832342902111</v>
      </c>
      <c r="F79" s="112">
        <v>54.505118810472752</v>
      </c>
      <c r="G79" s="112">
        <v>255.77027628161434</v>
      </c>
      <c r="H79" s="112">
        <v>720.17140425985031</v>
      </c>
      <c r="I79" s="112">
        <v>1262.982537147414</v>
      </c>
      <c r="J79" s="112">
        <v>10.816492406547392</v>
      </c>
      <c r="K79" s="112">
        <v>2592.5095196813427</v>
      </c>
      <c r="L79" s="112">
        <v>211.1291118622193</v>
      </c>
      <c r="M79" s="112">
        <v>2636.208153665892</v>
      </c>
      <c r="N79" s="113">
        <v>1.0676668240994751</v>
      </c>
      <c r="O79" s="113">
        <v>1.397349582719325</v>
      </c>
      <c r="P79" s="112">
        <v>86.747139545982492</v>
      </c>
      <c r="Q79" s="112">
        <v>11.939829445918713</v>
      </c>
      <c r="R79" s="147">
        <v>12.397141210974182</v>
      </c>
    </row>
    <row r="80" spans="1:18" ht="15" customHeight="1" x14ac:dyDescent="0.15">
      <c r="A80" s="118">
        <v>179</v>
      </c>
      <c r="B80" s="111">
        <v>2</v>
      </c>
      <c r="C80" s="111">
        <v>30</v>
      </c>
      <c r="D80" s="112">
        <v>2224.6140451627421</v>
      </c>
      <c r="E80" s="112">
        <v>80.266305664350625</v>
      </c>
      <c r="F80" s="112">
        <v>58.163633766269079</v>
      </c>
      <c r="G80" s="112">
        <v>329.83064589675899</v>
      </c>
      <c r="H80" s="112">
        <v>910.56192206470621</v>
      </c>
      <c r="I80" s="112">
        <v>1437.8789612538746</v>
      </c>
      <c r="J80" s="112">
        <v>14.212205336827283</v>
      </c>
      <c r="K80" s="112">
        <v>3678.8280668001139</v>
      </c>
      <c r="L80" s="112">
        <v>188.5668615216</v>
      </c>
      <c r="M80" s="112">
        <v>4211.289991657849</v>
      </c>
      <c r="N80" s="113">
        <v>1.2540834679646358</v>
      </c>
      <c r="O80" s="113">
        <v>1.6810818443738174</v>
      </c>
      <c r="P80" s="112">
        <v>176.89524052098685</v>
      </c>
      <c r="Q80" s="112">
        <v>18.074358946298791</v>
      </c>
      <c r="R80" s="147">
        <v>16.572743013130442</v>
      </c>
    </row>
    <row r="81" spans="1:18" ht="15" customHeight="1" x14ac:dyDescent="0.15">
      <c r="A81" s="118">
        <v>180</v>
      </c>
      <c r="B81" s="111">
        <v>2</v>
      </c>
      <c r="C81" s="111">
        <v>55</v>
      </c>
      <c r="D81" s="112">
        <v>1856.2218987197814</v>
      </c>
      <c r="E81" s="112">
        <v>87.810627061397653</v>
      </c>
      <c r="F81" s="112">
        <v>54.734599347724064</v>
      </c>
      <c r="G81" s="112">
        <v>240.69201409873855</v>
      </c>
      <c r="H81" s="112">
        <v>563.83649498317175</v>
      </c>
      <c r="I81" s="112">
        <v>1284.7707718179129</v>
      </c>
      <c r="J81" s="112">
        <v>11.575013410916284</v>
      </c>
      <c r="K81" s="112">
        <v>3082.045890132973</v>
      </c>
      <c r="L81" s="112">
        <v>178.49246235769991</v>
      </c>
      <c r="M81" s="112">
        <v>2498.785630186253</v>
      </c>
      <c r="N81" s="113">
        <v>1.1214778828434109</v>
      </c>
      <c r="O81" s="113">
        <v>1.3895237832008573</v>
      </c>
      <c r="P81" s="112">
        <v>107.61350535826321</v>
      </c>
      <c r="Q81" s="112">
        <v>13.631997200062466</v>
      </c>
      <c r="R81" s="147">
        <v>12.624111684744417</v>
      </c>
    </row>
    <row r="82" spans="1:18" ht="15" customHeight="1" x14ac:dyDescent="0.15">
      <c r="A82" s="118">
        <v>181</v>
      </c>
      <c r="B82" s="111">
        <v>2</v>
      </c>
      <c r="C82" s="111">
        <v>45</v>
      </c>
      <c r="D82" s="112">
        <v>1756.2777645762449</v>
      </c>
      <c r="E82" s="112">
        <v>62.529313792986464</v>
      </c>
      <c r="F82" s="112">
        <v>44.306268125203609</v>
      </c>
      <c r="G82" s="112">
        <v>280.14951607279471</v>
      </c>
      <c r="H82" s="112">
        <v>588.80632298166654</v>
      </c>
      <c r="I82" s="112">
        <v>1048.257493265701</v>
      </c>
      <c r="J82" s="112">
        <v>10.654955726093961</v>
      </c>
      <c r="K82" s="112">
        <v>2980.9662309620676</v>
      </c>
      <c r="L82" s="112">
        <v>180.36887144597821</v>
      </c>
      <c r="M82" s="112">
        <v>3314.800657342254</v>
      </c>
      <c r="N82" s="113">
        <v>1.0706165105492749</v>
      </c>
      <c r="O82" s="113">
        <v>1.2623993302638037</v>
      </c>
      <c r="P82" s="112">
        <v>137.90011599051289</v>
      </c>
      <c r="Q82" s="112">
        <v>15.659231085238966</v>
      </c>
      <c r="R82" s="147">
        <v>10.98844565335042</v>
      </c>
    </row>
    <row r="83" spans="1:18" ht="15" customHeight="1" x14ac:dyDescent="0.15">
      <c r="A83" s="118">
        <v>182</v>
      </c>
      <c r="B83" s="111">
        <v>2</v>
      </c>
      <c r="C83" s="111">
        <v>44</v>
      </c>
      <c r="D83" s="112">
        <v>1678.4994364256181</v>
      </c>
      <c r="E83" s="112">
        <v>62.221809809212814</v>
      </c>
      <c r="F83" s="112">
        <v>53.408281574516579</v>
      </c>
      <c r="G83" s="112">
        <v>238.06677178201784</v>
      </c>
      <c r="H83" s="112">
        <v>598.0026912141426</v>
      </c>
      <c r="I83" s="112">
        <v>1037.5739866545794</v>
      </c>
      <c r="J83" s="112">
        <v>8.9656446707907858</v>
      </c>
      <c r="K83" s="112">
        <v>2673.2032472064079</v>
      </c>
      <c r="L83" s="112">
        <v>227.83465774445429</v>
      </c>
      <c r="M83" s="112">
        <v>2433.4641475824678</v>
      </c>
      <c r="N83" s="113">
        <v>0.99357960622177122</v>
      </c>
      <c r="O83" s="113">
        <v>1.2514516370053899</v>
      </c>
      <c r="P83" s="112">
        <v>96.964687942766076</v>
      </c>
      <c r="Q83" s="112">
        <v>11.028583036602678</v>
      </c>
      <c r="R83" s="147">
        <v>11.928898446282393</v>
      </c>
    </row>
    <row r="84" spans="1:18" ht="15" customHeight="1" x14ac:dyDescent="0.15">
      <c r="A84" s="118">
        <v>183</v>
      </c>
      <c r="B84" s="111">
        <v>2</v>
      </c>
      <c r="C84" s="111">
        <v>40</v>
      </c>
      <c r="D84" s="112">
        <v>1318.8196953273514</v>
      </c>
      <c r="E84" s="112">
        <v>48.94940334835843</v>
      </c>
      <c r="F84" s="112">
        <v>36.841729148206007</v>
      </c>
      <c r="G84" s="112">
        <v>196.94631031840777</v>
      </c>
      <c r="H84" s="112">
        <v>451.54591736151309</v>
      </c>
      <c r="I84" s="112">
        <v>798.52981588823309</v>
      </c>
      <c r="J84" s="112">
        <v>7.7208843103569267</v>
      </c>
      <c r="K84" s="112">
        <v>1889.2987883257642</v>
      </c>
      <c r="L84" s="112">
        <v>145.82276720073213</v>
      </c>
      <c r="M84" s="112">
        <v>2398.639697139432</v>
      </c>
      <c r="N84" s="113">
        <v>0.75447472895424283</v>
      </c>
      <c r="O84" s="113">
        <v>0.91723364570882171</v>
      </c>
      <c r="P84" s="112">
        <v>100.1431322572893</v>
      </c>
      <c r="Q84" s="112">
        <v>10.040601410636</v>
      </c>
      <c r="R84" s="147">
        <v>8.6433816707640592</v>
      </c>
    </row>
    <row r="85" spans="1:18" ht="15" customHeight="1" x14ac:dyDescent="0.15">
      <c r="A85" s="118">
        <v>184</v>
      </c>
      <c r="B85" s="111">
        <v>2</v>
      </c>
      <c r="C85" s="111">
        <v>39</v>
      </c>
      <c r="D85" s="112">
        <v>1636.1281431091825</v>
      </c>
      <c r="E85" s="112">
        <v>68.578669800290314</v>
      </c>
      <c r="F85" s="112">
        <v>50.580411118980926</v>
      </c>
      <c r="G85" s="112">
        <v>218.95833515374321</v>
      </c>
      <c r="H85" s="112">
        <v>528.22990650592465</v>
      </c>
      <c r="I85" s="112">
        <v>1080.2696670919056</v>
      </c>
      <c r="J85" s="112">
        <v>9.7801519434782502</v>
      </c>
      <c r="K85" s="112">
        <v>2561.8405660632934</v>
      </c>
      <c r="L85" s="112">
        <v>238.45053698611144</v>
      </c>
      <c r="M85" s="112">
        <v>2104.0823943960199</v>
      </c>
      <c r="N85" s="113">
        <v>1.0017501769998036</v>
      </c>
      <c r="O85" s="113">
        <v>1.4106599892052287</v>
      </c>
      <c r="P85" s="112">
        <v>137.45747418644893</v>
      </c>
      <c r="Q85" s="112">
        <v>13.068176927945572</v>
      </c>
      <c r="R85" s="147">
        <v>10.549119997203762</v>
      </c>
    </row>
    <row r="86" spans="1:18" ht="15" customHeight="1" x14ac:dyDescent="0.15">
      <c r="A86" s="118">
        <v>185</v>
      </c>
      <c r="B86" s="111">
        <v>2</v>
      </c>
      <c r="C86" s="111">
        <v>30</v>
      </c>
      <c r="D86" s="112">
        <v>2360.9282042588152</v>
      </c>
      <c r="E86" s="112">
        <v>88.917664961430191</v>
      </c>
      <c r="F86" s="112">
        <v>60.476104089119403</v>
      </c>
      <c r="G86" s="112">
        <v>365.27621694630994</v>
      </c>
      <c r="H86" s="112">
        <v>729.6438962247687</v>
      </c>
      <c r="I86" s="112">
        <v>1358.6414861386552</v>
      </c>
      <c r="J86" s="112">
        <v>16.417660396374565</v>
      </c>
      <c r="K86" s="112">
        <v>4424.027893148851</v>
      </c>
      <c r="L86" s="112">
        <v>276.73146658087859</v>
      </c>
      <c r="M86" s="112">
        <v>5139.7261208639766</v>
      </c>
      <c r="N86" s="113">
        <v>1.4377887923404216</v>
      </c>
      <c r="O86" s="113">
        <v>1.6763772925733602</v>
      </c>
      <c r="P86" s="112">
        <v>310.2020083049461</v>
      </c>
      <c r="Q86" s="112">
        <v>25.189071758403319</v>
      </c>
      <c r="R86" s="147">
        <v>15.810927313559079</v>
      </c>
    </row>
    <row r="87" spans="1:18" ht="15" customHeight="1" x14ac:dyDescent="0.15">
      <c r="A87" s="118">
        <v>186</v>
      </c>
      <c r="B87" s="111">
        <v>2</v>
      </c>
      <c r="C87" s="111">
        <v>40</v>
      </c>
      <c r="D87" s="112">
        <v>1454.1375232518531</v>
      </c>
      <c r="E87" s="112">
        <v>54.587197394655433</v>
      </c>
      <c r="F87" s="112">
        <v>54.193729617813354</v>
      </c>
      <c r="G87" s="112">
        <v>181.44037232466835</v>
      </c>
      <c r="H87" s="112">
        <v>274.86140400968065</v>
      </c>
      <c r="I87" s="112">
        <v>774.04178148241499</v>
      </c>
      <c r="J87" s="112">
        <v>7.0093017351815003</v>
      </c>
      <c r="K87" s="112">
        <v>1611.0752548602341</v>
      </c>
      <c r="L87" s="112">
        <v>123.1513676289886</v>
      </c>
      <c r="M87" s="112">
        <v>1839.6673918211725</v>
      </c>
      <c r="N87" s="113">
        <v>0.78944088659310707</v>
      </c>
      <c r="O87" s="113">
        <v>0.80509387220555717</v>
      </c>
      <c r="P87" s="112">
        <v>63.60024102950571</v>
      </c>
      <c r="Q87" s="112">
        <v>7.3649539404329989</v>
      </c>
      <c r="R87" s="147">
        <v>9.3481408719930759</v>
      </c>
    </row>
    <row r="88" spans="1:18" ht="15" customHeight="1" x14ac:dyDescent="0.15">
      <c r="A88" s="118">
        <v>187</v>
      </c>
      <c r="B88" s="111">
        <v>2</v>
      </c>
      <c r="C88" s="111">
        <v>40</v>
      </c>
      <c r="D88" s="112">
        <v>1626.9510111177788</v>
      </c>
      <c r="E88" s="112">
        <v>77.561715381968853</v>
      </c>
      <c r="F88" s="112">
        <v>63.29865360757308</v>
      </c>
      <c r="G88" s="112">
        <v>179.62164680998492</v>
      </c>
      <c r="H88" s="112">
        <v>407.65479112223642</v>
      </c>
      <c r="I88" s="112">
        <v>982.96615499090706</v>
      </c>
      <c r="J88" s="112">
        <v>9.0357898752978567</v>
      </c>
      <c r="K88" s="112">
        <v>2234.7227637589513</v>
      </c>
      <c r="L88" s="112">
        <v>206.18263566724002</v>
      </c>
      <c r="M88" s="112">
        <v>2142.4575427544128</v>
      </c>
      <c r="N88" s="113">
        <v>1.2510524683304642</v>
      </c>
      <c r="O88" s="113">
        <v>1.1538813629278144</v>
      </c>
      <c r="P88" s="112">
        <v>65.670038195445002</v>
      </c>
      <c r="Q88" s="112">
        <v>8.5855225576144996</v>
      </c>
      <c r="R88" s="147">
        <v>9.6647822954335965</v>
      </c>
    </row>
    <row r="89" spans="1:18" ht="15" customHeight="1" x14ac:dyDescent="0.15">
      <c r="A89" s="118">
        <v>188</v>
      </c>
      <c r="B89" s="111">
        <v>2</v>
      </c>
      <c r="C89" s="111">
        <v>48</v>
      </c>
      <c r="D89" s="112">
        <v>1774.5001015304304</v>
      </c>
      <c r="E89" s="112">
        <v>80.647290027221644</v>
      </c>
      <c r="F89" s="112">
        <v>76.269424375765922</v>
      </c>
      <c r="G89" s="112">
        <v>182.99611972503459</v>
      </c>
      <c r="H89" s="112">
        <v>621.6259357044371</v>
      </c>
      <c r="I89" s="112">
        <v>1191.4456317394656</v>
      </c>
      <c r="J89" s="112">
        <v>12.20103103094957</v>
      </c>
      <c r="K89" s="112">
        <v>3154.5854647137867</v>
      </c>
      <c r="L89" s="112">
        <v>1441.6858635300391</v>
      </c>
      <c r="M89" s="112">
        <v>5672.9852261589931</v>
      </c>
      <c r="N89" s="113">
        <v>1.1544257582973358</v>
      </c>
      <c r="O89" s="113">
        <v>1.6286365988068212</v>
      </c>
      <c r="P89" s="112">
        <v>185.54355350898933</v>
      </c>
      <c r="Q89" s="112">
        <v>13.30436952379929</v>
      </c>
      <c r="R89" s="147">
        <v>8.4060234625731312</v>
      </c>
    </row>
    <row r="90" spans="1:18" ht="15" customHeight="1" x14ac:dyDescent="0.15">
      <c r="A90" s="118">
        <v>189</v>
      </c>
      <c r="B90" s="111">
        <v>2</v>
      </c>
      <c r="C90" s="111">
        <v>42</v>
      </c>
      <c r="D90" s="112">
        <v>1670.6745480836289</v>
      </c>
      <c r="E90" s="112">
        <v>77.234888932621928</v>
      </c>
      <c r="F90" s="112">
        <v>62.707801940141067</v>
      </c>
      <c r="G90" s="112">
        <v>192.06684652844686</v>
      </c>
      <c r="H90" s="112">
        <v>388.98559357769773</v>
      </c>
      <c r="I90" s="112">
        <v>1028.6770289794056</v>
      </c>
      <c r="J90" s="112">
        <v>8.6691648003865005</v>
      </c>
      <c r="K90" s="112">
        <v>2115.1008804424318</v>
      </c>
      <c r="L90" s="112">
        <v>177.31278852514001</v>
      </c>
      <c r="M90" s="112">
        <v>1630.3241419429537</v>
      </c>
      <c r="N90" s="113">
        <v>0.96817307608664271</v>
      </c>
      <c r="O90" s="113">
        <v>1.0915371610378359</v>
      </c>
      <c r="P90" s="112">
        <v>77.184787086595733</v>
      </c>
      <c r="Q90" s="112">
        <v>6.8415752102897871</v>
      </c>
      <c r="R90" s="147">
        <v>10.022683723111633</v>
      </c>
    </row>
    <row r="91" spans="1:18" ht="15" customHeight="1" x14ac:dyDescent="0.15">
      <c r="A91" s="118">
        <v>190</v>
      </c>
      <c r="B91" s="111">
        <v>2</v>
      </c>
      <c r="C91" s="111">
        <v>41</v>
      </c>
      <c r="D91" s="112">
        <v>1819.8067251104069</v>
      </c>
      <c r="E91" s="112">
        <v>70.655300859141803</v>
      </c>
      <c r="F91" s="112">
        <v>59.570792660178995</v>
      </c>
      <c r="G91" s="112">
        <v>249.70577766375709</v>
      </c>
      <c r="H91" s="112">
        <v>487.00369780217068</v>
      </c>
      <c r="I91" s="112">
        <v>1050.0733051234774</v>
      </c>
      <c r="J91" s="112">
        <v>11.959247941344071</v>
      </c>
      <c r="K91" s="112">
        <v>3204.5457964179154</v>
      </c>
      <c r="L91" s="112">
        <v>754.9228571428572</v>
      </c>
      <c r="M91" s="112">
        <v>6482.203057299751</v>
      </c>
      <c r="N91" s="113">
        <v>1.0308983220351355</v>
      </c>
      <c r="O91" s="113">
        <v>1.3219417156414788</v>
      </c>
      <c r="P91" s="112">
        <v>329.53568859711356</v>
      </c>
      <c r="Q91" s="112">
        <v>15.150712458970357</v>
      </c>
      <c r="R91" s="147">
        <v>10.322341420021511</v>
      </c>
    </row>
    <row r="92" spans="1:18" ht="15" customHeight="1" x14ac:dyDescent="0.15">
      <c r="A92" s="118">
        <v>191</v>
      </c>
      <c r="B92" s="111">
        <v>2</v>
      </c>
      <c r="C92" s="111">
        <v>38</v>
      </c>
      <c r="D92" s="112">
        <v>1757.2029656403988</v>
      </c>
      <c r="E92" s="112">
        <v>81.251078905334595</v>
      </c>
      <c r="F92" s="112">
        <v>62.545104078693214</v>
      </c>
      <c r="G92" s="112">
        <v>215.0194876387599</v>
      </c>
      <c r="H92" s="112">
        <v>905.42792296101686</v>
      </c>
      <c r="I92" s="112">
        <v>1448.8891797867907</v>
      </c>
      <c r="J92" s="112">
        <v>13.663127698073501</v>
      </c>
      <c r="K92" s="112">
        <v>3288.1852172914064</v>
      </c>
      <c r="L92" s="112">
        <v>1340.8905937400784</v>
      </c>
      <c r="M92" s="112">
        <v>5509.9234557323816</v>
      </c>
      <c r="N92" s="113">
        <v>1.2520578530316568</v>
      </c>
      <c r="O92" s="113">
        <v>2.1485761902997074</v>
      </c>
      <c r="P92" s="112">
        <v>168.43787018160859</v>
      </c>
      <c r="Q92" s="112">
        <v>14.449896191889996</v>
      </c>
      <c r="R92" s="147">
        <v>12.03614815387289</v>
      </c>
    </row>
    <row r="93" spans="1:18" ht="15" customHeight="1" x14ac:dyDescent="0.15">
      <c r="A93" s="118">
        <v>192</v>
      </c>
      <c r="B93" s="111">
        <v>2</v>
      </c>
      <c r="C93" s="111">
        <v>36</v>
      </c>
      <c r="D93" s="112">
        <v>1089.56951697768</v>
      </c>
      <c r="E93" s="112">
        <v>45.989748523146588</v>
      </c>
      <c r="F93" s="112">
        <v>39.35692278732207</v>
      </c>
      <c r="G93" s="112">
        <v>134.62144847848791</v>
      </c>
      <c r="H93" s="112">
        <v>292.70088529694351</v>
      </c>
      <c r="I93" s="112">
        <v>667.37249563571288</v>
      </c>
      <c r="J93" s="112">
        <v>5.9008345246984986</v>
      </c>
      <c r="K93" s="112">
        <v>1626.254938103689</v>
      </c>
      <c r="L93" s="112">
        <v>233.89889890071865</v>
      </c>
      <c r="M93" s="112">
        <v>2135.2451106986432</v>
      </c>
      <c r="N93" s="113">
        <v>0.6058838131793286</v>
      </c>
      <c r="O93" s="113">
        <v>0.82388910370493573</v>
      </c>
      <c r="P93" s="112">
        <v>104.93342954071214</v>
      </c>
      <c r="Q93" s="112">
        <v>7.082846594285571</v>
      </c>
      <c r="R93" s="147">
        <v>7.9544115424159312</v>
      </c>
    </row>
    <row r="94" spans="1:18" ht="15" customHeight="1" x14ac:dyDescent="0.15">
      <c r="A94" s="118">
        <v>193</v>
      </c>
      <c r="B94" s="111">
        <v>2</v>
      </c>
      <c r="C94" s="111">
        <v>34</v>
      </c>
      <c r="D94" s="112">
        <v>1492.8488410375271</v>
      </c>
      <c r="E94" s="112">
        <v>65.98268561837358</v>
      </c>
      <c r="F94" s="112">
        <v>59.290505559416872</v>
      </c>
      <c r="G94" s="112">
        <v>169.83235155997895</v>
      </c>
      <c r="H94" s="112">
        <v>349.2582118160164</v>
      </c>
      <c r="I94" s="112">
        <v>904.70267965854021</v>
      </c>
      <c r="J94" s="112">
        <v>8.8333820502557838</v>
      </c>
      <c r="K94" s="112">
        <v>2315.5344129756072</v>
      </c>
      <c r="L94" s="112">
        <v>141.06759466419999</v>
      </c>
      <c r="M94" s="112">
        <v>3182.247354141115</v>
      </c>
      <c r="N94" s="113">
        <v>0.94526751897669281</v>
      </c>
      <c r="O94" s="113">
        <v>1.0326973212744215</v>
      </c>
      <c r="P94" s="112">
        <v>104.834877805245</v>
      </c>
      <c r="Q94" s="112">
        <v>9.0314028124042149</v>
      </c>
      <c r="R94" s="147">
        <v>7.92038131278664</v>
      </c>
    </row>
    <row r="95" spans="1:18" ht="15" customHeight="1" x14ac:dyDescent="0.15">
      <c r="A95" s="118">
        <v>194</v>
      </c>
      <c r="B95" s="111">
        <v>2</v>
      </c>
      <c r="C95" s="111">
        <v>52</v>
      </c>
      <c r="D95" s="112">
        <v>1227.5213655247765</v>
      </c>
      <c r="E95" s="112">
        <v>52.299093003377429</v>
      </c>
      <c r="F95" s="112">
        <v>40.797935351275854</v>
      </c>
      <c r="G95" s="112">
        <v>157.2355176498107</v>
      </c>
      <c r="H95" s="112">
        <v>232.28795971227854</v>
      </c>
      <c r="I95" s="112">
        <v>752.19241717880709</v>
      </c>
      <c r="J95" s="112">
        <v>6.3361096364279277</v>
      </c>
      <c r="K95" s="112">
        <v>1677.9865442752127</v>
      </c>
      <c r="L95" s="112">
        <v>57.337835728921434</v>
      </c>
      <c r="M95" s="112">
        <v>1832.9845038933061</v>
      </c>
      <c r="N95" s="113">
        <v>0.6015671437060357</v>
      </c>
      <c r="O95" s="113">
        <v>0.60005140764956422</v>
      </c>
      <c r="P95" s="112">
        <v>79.414099942230706</v>
      </c>
      <c r="Q95" s="112">
        <v>5.5332881319462857</v>
      </c>
      <c r="R95" s="147">
        <v>5.6713374653933766</v>
      </c>
    </row>
    <row r="96" spans="1:18" ht="15" customHeight="1" x14ac:dyDescent="0.15">
      <c r="A96" s="118">
        <v>195</v>
      </c>
      <c r="B96" s="111">
        <v>2</v>
      </c>
      <c r="C96" s="111">
        <v>49</v>
      </c>
      <c r="D96" s="112">
        <v>1686.225036405458</v>
      </c>
      <c r="E96" s="112">
        <v>59.590704397508716</v>
      </c>
      <c r="F96" s="112">
        <v>51.115568742588927</v>
      </c>
      <c r="G96" s="112">
        <v>244.14069319810253</v>
      </c>
      <c r="H96" s="112">
        <v>329.14128064719142</v>
      </c>
      <c r="I96" s="112">
        <v>843.75716548503658</v>
      </c>
      <c r="J96" s="112">
        <v>8.0564918479077861</v>
      </c>
      <c r="K96" s="112">
        <v>2037.059651927276</v>
      </c>
      <c r="L96" s="112">
        <v>512.55375073476068</v>
      </c>
      <c r="M96" s="112">
        <v>3139.2235959730538</v>
      </c>
      <c r="N96" s="113">
        <v>0.8304099673004286</v>
      </c>
      <c r="O96" s="113">
        <v>1.0494806590139787</v>
      </c>
      <c r="P96" s="112">
        <v>95.478269747017862</v>
      </c>
      <c r="Q96" s="112">
        <v>10.52692562939993</v>
      </c>
      <c r="R96" s="147">
        <v>9.7427775009348139</v>
      </c>
    </row>
    <row r="97" spans="1:18" ht="15" customHeight="1" x14ac:dyDescent="0.15">
      <c r="A97" s="118">
        <v>196</v>
      </c>
      <c r="B97" s="111">
        <v>2</v>
      </c>
      <c r="C97" s="111">
        <v>40</v>
      </c>
      <c r="D97" s="112">
        <v>1334.9679085348801</v>
      </c>
      <c r="E97" s="112">
        <v>66.011719592879643</v>
      </c>
      <c r="F97" s="112">
        <v>50.142879710582569</v>
      </c>
      <c r="G97" s="112">
        <v>154.21238519009208</v>
      </c>
      <c r="H97" s="112">
        <v>437.12095357567142</v>
      </c>
      <c r="I97" s="112">
        <v>964.0264933421098</v>
      </c>
      <c r="J97" s="112">
        <v>8.3836621575515</v>
      </c>
      <c r="K97" s="112">
        <v>2381.5416749720016</v>
      </c>
      <c r="L97" s="112">
        <v>164.89282506417143</v>
      </c>
      <c r="M97" s="112">
        <v>2626.4507339089391</v>
      </c>
      <c r="N97" s="113">
        <v>1.0329966147628926</v>
      </c>
      <c r="O97" s="113">
        <v>0.99180834067120716</v>
      </c>
      <c r="P97" s="112">
        <v>142.91113036237428</v>
      </c>
      <c r="Q97" s="112">
        <v>13.668062078494785</v>
      </c>
      <c r="R97" s="147">
        <v>8.8770289093548289</v>
      </c>
    </row>
    <row r="98" spans="1:18" ht="15" customHeight="1" x14ac:dyDescent="0.15">
      <c r="A98" s="118">
        <v>197</v>
      </c>
      <c r="B98" s="111">
        <v>2</v>
      </c>
      <c r="C98" s="111">
        <v>54</v>
      </c>
      <c r="D98" s="112">
        <v>1520.5947544453684</v>
      </c>
      <c r="E98" s="112">
        <v>61.086198712088915</v>
      </c>
      <c r="F98" s="112">
        <v>54.412093424018273</v>
      </c>
      <c r="G98" s="112">
        <v>193.37330378076607</v>
      </c>
      <c r="H98" s="112">
        <v>464.87352207890495</v>
      </c>
      <c r="I98" s="112">
        <v>901.59850349751503</v>
      </c>
      <c r="J98" s="112">
        <v>7.2994732216406453</v>
      </c>
      <c r="K98" s="112">
        <v>2263.9180169749648</v>
      </c>
      <c r="L98" s="112">
        <v>144.73597270507</v>
      </c>
      <c r="M98" s="112">
        <v>3697.4109243298371</v>
      </c>
      <c r="N98" s="113">
        <v>1.0644538156180219</v>
      </c>
      <c r="O98" s="113">
        <v>1.1739886590492929</v>
      </c>
      <c r="P98" s="112">
        <v>70.849737941494979</v>
      </c>
      <c r="Q98" s="112">
        <v>8.9975069215734997</v>
      </c>
      <c r="R98" s="147">
        <v>7.1328241357973523</v>
      </c>
    </row>
    <row r="99" spans="1:18" ht="15" customHeight="1" x14ac:dyDescent="0.15">
      <c r="A99" s="118">
        <v>198</v>
      </c>
      <c r="B99" s="111">
        <v>2</v>
      </c>
      <c r="C99" s="111">
        <v>38</v>
      </c>
      <c r="D99" s="112">
        <v>1952.3119016939158</v>
      </c>
      <c r="E99" s="112">
        <v>86.754950633366448</v>
      </c>
      <c r="F99" s="112">
        <v>65.280330098743931</v>
      </c>
      <c r="G99" s="112">
        <v>253.65229367875028</v>
      </c>
      <c r="H99" s="112">
        <v>861.72379758240356</v>
      </c>
      <c r="I99" s="112">
        <v>1471.9719065819831</v>
      </c>
      <c r="J99" s="112">
        <v>14.144276916369281</v>
      </c>
      <c r="K99" s="112">
        <v>4337.9026485456625</v>
      </c>
      <c r="L99" s="112">
        <v>163.66344000000001</v>
      </c>
      <c r="M99" s="112">
        <v>7528.9356575195707</v>
      </c>
      <c r="N99" s="113">
        <v>1.8876829300270932</v>
      </c>
      <c r="O99" s="113">
        <v>1.7469361175395932</v>
      </c>
      <c r="P99" s="112">
        <v>248.50929549021785</v>
      </c>
      <c r="Q99" s="112">
        <v>20.19571561581143</v>
      </c>
      <c r="R99" s="147">
        <v>10.581761366341611</v>
      </c>
    </row>
    <row r="100" spans="1:18" ht="15" customHeight="1" x14ac:dyDescent="0.15">
      <c r="A100" s="118">
        <v>199</v>
      </c>
      <c r="B100" s="111">
        <v>2</v>
      </c>
      <c r="C100" s="111">
        <v>47</v>
      </c>
      <c r="D100" s="112">
        <v>2077.5345155695891</v>
      </c>
      <c r="E100" s="112">
        <v>83.21130489528835</v>
      </c>
      <c r="F100" s="112">
        <v>61.709011580094298</v>
      </c>
      <c r="G100" s="112">
        <v>288.93796713110112</v>
      </c>
      <c r="H100" s="112">
        <v>578.51368806329845</v>
      </c>
      <c r="I100" s="112">
        <v>1270.0598974244781</v>
      </c>
      <c r="J100" s="112">
        <v>9.995039859444498</v>
      </c>
      <c r="K100" s="112">
        <v>2948.3570834941247</v>
      </c>
      <c r="L100" s="112">
        <v>281.70356619022857</v>
      </c>
      <c r="M100" s="112">
        <v>3885.3030670632893</v>
      </c>
      <c r="N100" s="113">
        <v>1.414901770115307</v>
      </c>
      <c r="O100" s="113">
        <v>1.3467334186449074</v>
      </c>
      <c r="P100" s="112">
        <v>274.02109931965356</v>
      </c>
      <c r="Q100" s="112">
        <v>12.486976780868501</v>
      </c>
      <c r="R100" s="147">
        <v>8.8250128672942196</v>
      </c>
    </row>
    <row r="101" spans="1:18" ht="15" customHeight="1" x14ac:dyDescent="0.15">
      <c r="A101" s="119">
        <v>200</v>
      </c>
      <c r="B101" s="120">
        <v>2</v>
      </c>
      <c r="C101" s="120">
        <v>34</v>
      </c>
      <c r="D101" s="121">
        <v>1455.5795858065806</v>
      </c>
      <c r="E101" s="121">
        <v>61.368117143919719</v>
      </c>
      <c r="F101" s="121">
        <v>39.684534761331648</v>
      </c>
      <c r="G101" s="121">
        <v>220.15184873902146</v>
      </c>
      <c r="H101" s="121">
        <v>489.59995135072711</v>
      </c>
      <c r="I101" s="121">
        <v>905.49934905224939</v>
      </c>
      <c r="J101" s="121">
        <v>7.9535317449192133</v>
      </c>
      <c r="K101" s="121">
        <v>2683.4149687008494</v>
      </c>
      <c r="L101" s="121">
        <v>85.837297737066436</v>
      </c>
      <c r="M101" s="121">
        <v>3858.8368880180938</v>
      </c>
      <c r="N101" s="122">
        <v>1.0325957090513429</v>
      </c>
      <c r="O101" s="122">
        <v>1.1004369641788712</v>
      </c>
      <c r="P101" s="121">
        <v>98.846956758185698</v>
      </c>
      <c r="Q101" s="121">
        <v>11.561306481329357</v>
      </c>
      <c r="R101" s="148">
        <v>6.7149399408160884</v>
      </c>
    </row>
  </sheetData>
  <sortState xmlns:xlrd2="http://schemas.microsoft.com/office/spreadsheetml/2017/richdata2" ref="A2:R101">
    <sortCondition ref="A2:A101"/>
  </sortState>
  <phoneticPr fontId="1"/>
  <printOptions gridLines="1" gridLinesSet="0"/>
  <pageMargins left="0.39370078740157483" right="0.39370078740157483" top="0.78740157480314965" bottom="0.78740157480314965" header="0.51181102362204722" footer="0.51181102362204722"/>
  <pageSetup paperSize="8" orientation="portrait" r:id="rId1"/>
  <headerFooter alignWithMargins="0">
    <oddHeader>&amp;C【食事調査サンプルデータ】　女性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115"/>
  <sheetViews>
    <sheetView zoomScaleNormal="100" workbookViewId="0"/>
  </sheetViews>
  <sheetFormatPr defaultRowHeight="12" x14ac:dyDescent="0.15"/>
  <cols>
    <col min="1" max="2" width="5.875" style="8" customWidth="1"/>
    <col min="3" max="3" width="5.875" style="8" bestFit="1" customWidth="1"/>
    <col min="4" max="18" width="10.625" style="8" customWidth="1"/>
    <col min="19" max="16384" width="9" style="8"/>
  </cols>
  <sheetData>
    <row r="1" spans="1:21" ht="15" customHeight="1" x14ac:dyDescent="0.15"/>
    <row r="2" spans="1:21" s="17" customFormat="1" ht="20.100000000000001" customHeight="1" x14ac:dyDescent="0.15">
      <c r="A2" s="192"/>
      <c r="B2" s="192"/>
      <c r="C2" s="192"/>
      <c r="D2" s="175" t="s">
        <v>39</v>
      </c>
      <c r="E2" s="175" t="s">
        <v>19</v>
      </c>
      <c r="F2" s="175" t="s">
        <v>29</v>
      </c>
      <c r="G2" s="175" t="s">
        <v>21</v>
      </c>
      <c r="H2" s="175" t="s">
        <v>23</v>
      </c>
      <c r="I2" s="175" t="s">
        <v>41</v>
      </c>
      <c r="J2" s="175" t="s">
        <v>11</v>
      </c>
      <c r="K2" s="175" t="s">
        <v>24</v>
      </c>
      <c r="L2" s="175" t="s">
        <v>51</v>
      </c>
      <c r="M2" s="175" t="s">
        <v>25</v>
      </c>
      <c r="N2" s="175" t="s">
        <v>73</v>
      </c>
      <c r="O2" s="175" t="s">
        <v>74</v>
      </c>
      <c r="P2" s="175" t="s">
        <v>26</v>
      </c>
      <c r="Q2" s="175" t="s">
        <v>22</v>
      </c>
      <c r="R2" s="175" t="s">
        <v>68</v>
      </c>
      <c r="S2" s="18"/>
      <c r="T2" s="18"/>
      <c r="U2" s="18"/>
    </row>
    <row r="3" spans="1:21" s="4" customFormat="1" ht="18" customHeight="1" x14ac:dyDescent="0.15">
      <c r="A3" s="192" t="s">
        <v>4</v>
      </c>
      <c r="B3" s="192"/>
      <c r="C3" s="192"/>
      <c r="D3" s="176">
        <f>AVERAGE(D16:D115)</f>
        <v>2352.5579822753107</v>
      </c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</row>
    <row r="4" spans="1:21" s="4" customFormat="1" ht="18" customHeight="1" x14ac:dyDescent="0.15">
      <c r="A4" s="191" t="s">
        <v>7</v>
      </c>
      <c r="B4" s="191"/>
      <c r="C4" s="191"/>
      <c r="D4" s="150" t="e">
        <f>MODE(D16:D115)</f>
        <v>#N/A</v>
      </c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</row>
    <row r="5" spans="1:21" s="4" customFormat="1" ht="18" customHeight="1" x14ac:dyDescent="0.15">
      <c r="A5" s="191" t="s">
        <v>8</v>
      </c>
      <c r="B5" s="191"/>
      <c r="C5" s="191"/>
      <c r="D5" s="176">
        <f>MEDIAN(D16:D115)</f>
        <v>2333.7385466871974</v>
      </c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</row>
    <row r="6" spans="1:21" s="4" customFormat="1" ht="18" customHeight="1" x14ac:dyDescent="0.15">
      <c r="A6" s="192" t="s">
        <v>9</v>
      </c>
      <c r="B6" s="192"/>
      <c r="C6" s="192"/>
      <c r="D6" s="176">
        <f>MAX(D16:D115)</f>
        <v>3220.3688438969998</v>
      </c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</row>
    <row r="7" spans="1:21" s="4" customFormat="1" ht="18" customHeight="1" x14ac:dyDescent="0.15">
      <c r="A7" s="192" t="s">
        <v>6</v>
      </c>
      <c r="B7" s="192"/>
      <c r="C7" s="192"/>
      <c r="D7" s="176">
        <f>MIN(D16:D115)</f>
        <v>1352.3384486871571</v>
      </c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</row>
    <row r="8" spans="1:21" s="4" customFormat="1" ht="18" customHeight="1" x14ac:dyDescent="0.15">
      <c r="A8" s="191" t="s">
        <v>54</v>
      </c>
      <c r="B8" s="191"/>
      <c r="C8" s="191"/>
      <c r="D8" s="150">
        <f>KURT(D16:D115)</f>
        <v>-0.47444998258020465</v>
      </c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</row>
    <row r="9" spans="1:21" s="4" customFormat="1" ht="18" customHeight="1" x14ac:dyDescent="0.15">
      <c r="A9" s="191" t="s">
        <v>55</v>
      </c>
      <c r="B9" s="191"/>
      <c r="C9" s="191"/>
      <c r="D9" s="150">
        <f>SKEW(D16:D115)</f>
        <v>4.3128181292919787E-2</v>
      </c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</row>
    <row r="10" spans="1:21" s="4" customFormat="1" ht="18" customHeight="1" x14ac:dyDescent="0.15">
      <c r="A10" s="192" t="s">
        <v>5</v>
      </c>
      <c r="B10" s="192"/>
      <c r="C10" s="192"/>
      <c r="D10" s="150">
        <f>_xlfn.STDEV.S(D16:D115)</f>
        <v>431.87113089034688</v>
      </c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</row>
    <row r="11" spans="1:21" s="4" customFormat="1" ht="18" customHeight="1" x14ac:dyDescent="0.15">
      <c r="A11" s="191" t="s">
        <v>52</v>
      </c>
      <c r="B11" s="191"/>
      <c r="C11" s="191"/>
      <c r="D11" s="150">
        <f>D10/SQRT(100)</f>
        <v>43.187113089034689</v>
      </c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</row>
    <row r="12" spans="1:21" s="4" customFormat="1" ht="18" customHeight="1" x14ac:dyDescent="0.15">
      <c r="A12" s="191" t="s">
        <v>53</v>
      </c>
      <c r="B12" s="191"/>
      <c r="C12" s="191"/>
      <c r="D12" s="150">
        <f>D10^2</f>
        <v>186512.67369650712</v>
      </c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</row>
    <row r="13" spans="1:21" s="4" customFormat="1" ht="18" customHeight="1" x14ac:dyDescent="0.15">
      <c r="A13" s="192" t="s">
        <v>10</v>
      </c>
      <c r="B13" s="192"/>
      <c r="C13" s="192"/>
      <c r="D13" s="150">
        <f>CONFIDENCE(0.05,D10,100)</f>
        <v>84.645186250766329</v>
      </c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</row>
    <row r="14" spans="1:21" ht="15" customHeight="1" x14ac:dyDescent="0.15"/>
    <row r="15" spans="1:21" s="50" customFormat="1" ht="20.100000000000001" customHeight="1" x14ac:dyDescent="0.15">
      <c r="A15" s="82" t="s">
        <v>40</v>
      </c>
      <c r="B15" s="83" t="s">
        <v>38</v>
      </c>
      <c r="C15" s="83" t="s">
        <v>27</v>
      </c>
      <c r="D15" s="83" t="s">
        <v>39</v>
      </c>
      <c r="E15" s="83" t="s">
        <v>19</v>
      </c>
      <c r="F15" s="83" t="s">
        <v>29</v>
      </c>
      <c r="G15" s="83" t="s">
        <v>21</v>
      </c>
      <c r="H15" s="83" t="s">
        <v>23</v>
      </c>
      <c r="I15" s="83" t="s">
        <v>41</v>
      </c>
      <c r="J15" s="83" t="s">
        <v>11</v>
      </c>
      <c r="K15" s="83" t="s">
        <v>24</v>
      </c>
      <c r="L15" s="83" t="s">
        <v>51</v>
      </c>
      <c r="M15" s="83" t="s">
        <v>25</v>
      </c>
      <c r="N15" s="83" t="s">
        <v>73</v>
      </c>
      <c r="O15" s="83" t="s">
        <v>74</v>
      </c>
      <c r="P15" s="83" t="s">
        <v>26</v>
      </c>
      <c r="Q15" s="83" t="s">
        <v>22</v>
      </c>
      <c r="R15" s="84" t="s">
        <v>68</v>
      </c>
    </row>
    <row r="16" spans="1:21" ht="15" customHeight="1" x14ac:dyDescent="0.15">
      <c r="A16" s="77">
        <v>1</v>
      </c>
      <c r="B16" s="78">
        <v>1</v>
      </c>
      <c r="C16" s="78">
        <v>43</v>
      </c>
      <c r="D16" s="79">
        <v>1951.4763137321147</v>
      </c>
      <c r="E16" s="79">
        <v>90.623280200461679</v>
      </c>
      <c r="F16" s="79">
        <v>49.540756541884384</v>
      </c>
      <c r="G16" s="79">
        <v>281.75670844467032</v>
      </c>
      <c r="H16" s="79">
        <v>741.89427492819686</v>
      </c>
      <c r="I16" s="79">
        <v>1348.9235981921117</v>
      </c>
      <c r="J16" s="79">
        <v>14.098038870994644</v>
      </c>
      <c r="K16" s="79">
        <v>3356.9735599104683</v>
      </c>
      <c r="L16" s="79">
        <v>118.61206347840927</v>
      </c>
      <c r="M16" s="79">
        <v>4941.3994692168299</v>
      </c>
      <c r="N16" s="80">
        <v>1.1759415426693713</v>
      </c>
      <c r="O16" s="80">
        <v>1.3052570444708997</v>
      </c>
      <c r="P16" s="79">
        <v>178.01506620079113</v>
      </c>
      <c r="Q16" s="79">
        <v>19.05630191954679</v>
      </c>
      <c r="R16" s="81">
        <v>10.902506364985113</v>
      </c>
    </row>
    <row r="17" spans="1:18" ht="15" customHeight="1" x14ac:dyDescent="0.15">
      <c r="A17" s="70">
        <v>2</v>
      </c>
      <c r="B17" s="67">
        <v>1</v>
      </c>
      <c r="C17" s="67">
        <v>47</v>
      </c>
      <c r="D17" s="68">
        <v>3209.2883464392794</v>
      </c>
      <c r="E17" s="68">
        <v>117.00967491302575</v>
      </c>
      <c r="F17" s="68">
        <v>61.707232825407253</v>
      </c>
      <c r="G17" s="68">
        <v>512.59686511251846</v>
      </c>
      <c r="H17" s="68">
        <v>781.03278791978926</v>
      </c>
      <c r="I17" s="68">
        <v>1890.7509511956653</v>
      </c>
      <c r="J17" s="68">
        <v>18.119487818958643</v>
      </c>
      <c r="K17" s="68">
        <v>4307.7479198395813</v>
      </c>
      <c r="L17" s="68">
        <v>1004.3870988234883</v>
      </c>
      <c r="M17" s="68">
        <v>4282.3578430371426</v>
      </c>
      <c r="N17" s="69">
        <v>2.2878552104978893</v>
      </c>
      <c r="O17" s="69">
        <v>2.0515730338370859</v>
      </c>
      <c r="P17" s="68">
        <v>158.07038221551753</v>
      </c>
      <c r="Q17" s="68">
        <v>23.650637120293645</v>
      </c>
      <c r="R17" s="71">
        <v>15.53245986051131</v>
      </c>
    </row>
    <row r="18" spans="1:18" ht="15" customHeight="1" x14ac:dyDescent="0.15">
      <c r="A18" s="70">
        <v>3</v>
      </c>
      <c r="B18" s="67">
        <v>1</v>
      </c>
      <c r="C18" s="67">
        <v>51</v>
      </c>
      <c r="D18" s="68">
        <v>1723.1480090276889</v>
      </c>
      <c r="E18" s="68">
        <v>68.685329481240899</v>
      </c>
      <c r="F18" s="68">
        <v>38.126301507546039</v>
      </c>
      <c r="G18" s="68">
        <v>215.98502230680552</v>
      </c>
      <c r="H18" s="68">
        <v>503.8687043401448</v>
      </c>
      <c r="I18" s="68">
        <v>1091.89648771105</v>
      </c>
      <c r="J18" s="68">
        <v>10.877427969093963</v>
      </c>
      <c r="K18" s="68">
        <v>2267.7877287451574</v>
      </c>
      <c r="L18" s="68">
        <v>829.10502898785148</v>
      </c>
      <c r="M18" s="68">
        <v>3005.4234177579478</v>
      </c>
      <c r="N18" s="69">
        <v>0.85130431582025345</v>
      </c>
      <c r="O18" s="69">
        <v>1.310426747299118</v>
      </c>
      <c r="P18" s="68">
        <v>93.779928663517879</v>
      </c>
      <c r="Q18" s="68">
        <v>10.967403466738537</v>
      </c>
      <c r="R18" s="71">
        <v>11.153928887378516</v>
      </c>
    </row>
    <row r="19" spans="1:18" ht="15" customHeight="1" x14ac:dyDescent="0.15">
      <c r="A19" s="70">
        <v>4</v>
      </c>
      <c r="B19" s="67">
        <v>1</v>
      </c>
      <c r="C19" s="67">
        <v>44</v>
      </c>
      <c r="D19" s="68">
        <v>2770.0283549126038</v>
      </c>
      <c r="E19" s="68">
        <v>106.99275206417148</v>
      </c>
      <c r="F19" s="68">
        <v>62.998825315494003</v>
      </c>
      <c r="G19" s="68">
        <v>378.63215596351478</v>
      </c>
      <c r="H19" s="68">
        <v>660.01557848493383</v>
      </c>
      <c r="I19" s="68">
        <v>1671.4427571553194</v>
      </c>
      <c r="J19" s="68">
        <v>14.574855279606993</v>
      </c>
      <c r="K19" s="68">
        <v>4226.126434815611</v>
      </c>
      <c r="L19" s="68">
        <v>702.16576172183056</v>
      </c>
      <c r="M19" s="68">
        <v>4065.415418975866</v>
      </c>
      <c r="N19" s="69">
        <v>1.4528054174894138</v>
      </c>
      <c r="O19" s="69">
        <v>1.9836037550178574</v>
      </c>
      <c r="P19" s="68">
        <v>184.17327423826174</v>
      </c>
      <c r="Q19" s="68">
        <v>19.194041672868714</v>
      </c>
      <c r="R19" s="71">
        <v>16.610790593491533</v>
      </c>
    </row>
    <row r="20" spans="1:18" ht="15" customHeight="1" x14ac:dyDescent="0.15">
      <c r="A20" s="70">
        <v>5</v>
      </c>
      <c r="B20" s="67">
        <v>1</v>
      </c>
      <c r="C20" s="67">
        <v>30</v>
      </c>
      <c r="D20" s="68">
        <v>2772.1374760456742</v>
      </c>
      <c r="E20" s="68">
        <v>138.17400691893081</v>
      </c>
      <c r="F20" s="68">
        <v>89.121883663216252</v>
      </c>
      <c r="G20" s="68">
        <v>348.97265684627877</v>
      </c>
      <c r="H20" s="68">
        <v>1019.4405140697346</v>
      </c>
      <c r="I20" s="68">
        <v>2021.6981965645209</v>
      </c>
      <c r="J20" s="68">
        <v>20.47480638654201</v>
      </c>
      <c r="K20" s="68">
        <v>4772.4284964502049</v>
      </c>
      <c r="L20" s="68">
        <v>259.68127361847075</v>
      </c>
      <c r="M20" s="68">
        <v>5683.7772398116913</v>
      </c>
      <c r="N20" s="69">
        <v>1.7350938434448817</v>
      </c>
      <c r="O20" s="69">
        <v>2.5406180160376395</v>
      </c>
      <c r="P20" s="68">
        <v>189.07518167315183</v>
      </c>
      <c r="Q20" s="68">
        <v>24.470859816310032</v>
      </c>
      <c r="R20" s="71">
        <v>18.710191959325932</v>
      </c>
    </row>
    <row r="21" spans="1:18" ht="15" customHeight="1" x14ac:dyDescent="0.15">
      <c r="A21" s="70">
        <v>6</v>
      </c>
      <c r="B21" s="67">
        <v>1</v>
      </c>
      <c r="C21" s="67">
        <v>36</v>
      </c>
      <c r="D21" s="68">
        <v>3041.2542756610624</v>
      </c>
      <c r="E21" s="68">
        <v>109.15266903651549</v>
      </c>
      <c r="F21" s="68">
        <v>58.408389906127574</v>
      </c>
      <c r="G21" s="68">
        <v>458.84609052216035</v>
      </c>
      <c r="H21" s="68">
        <v>889.02032752919638</v>
      </c>
      <c r="I21" s="68">
        <v>1762.5896644102481</v>
      </c>
      <c r="J21" s="68">
        <v>18.732169644605968</v>
      </c>
      <c r="K21" s="68">
        <v>4052.2346636791594</v>
      </c>
      <c r="L21" s="68">
        <v>157.03723088921575</v>
      </c>
      <c r="M21" s="68">
        <v>6558.8205022271186</v>
      </c>
      <c r="N21" s="69">
        <v>1.3650497273422926</v>
      </c>
      <c r="O21" s="69">
        <v>1.5922032889788855</v>
      </c>
      <c r="P21" s="68">
        <v>166.12189759874926</v>
      </c>
      <c r="Q21" s="68">
        <v>23.98668418707032</v>
      </c>
      <c r="R21" s="71">
        <v>18.873471557756368</v>
      </c>
    </row>
    <row r="22" spans="1:18" ht="15" customHeight="1" x14ac:dyDescent="0.15">
      <c r="A22" s="70">
        <v>7</v>
      </c>
      <c r="B22" s="67">
        <v>1</v>
      </c>
      <c r="C22" s="67">
        <v>47</v>
      </c>
      <c r="D22" s="68">
        <v>2410.7785452395901</v>
      </c>
      <c r="E22" s="68">
        <v>90.209081885306347</v>
      </c>
      <c r="F22" s="68">
        <v>42.910433007871539</v>
      </c>
      <c r="G22" s="68">
        <v>328.43574739756542</v>
      </c>
      <c r="H22" s="68">
        <v>637.04281537595193</v>
      </c>
      <c r="I22" s="68">
        <v>1392.0780288203182</v>
      </c>
      <c r="J22" s="68">
        <v>12.170548883175178</v>
      </c>
      <c r="K22" s="68">
        <v>2994.8974152964324</v>
      </c>
      <c r="L22" s="68">
        <v>381.77793000265279</v>
      </c>
      <c r="M22" s="68">
        <v>2788.7954224045034</v>
      </c>
      <c r="N22" s="69">
        <v>1.1785946801579463</v>
      </c>
      <c r="O22" s="69">
        <v>1.4032643575399852</v>
      </c>
      <c r="P22" s="68">
        <v>98.191532807121774</v>
      </c>
      <c r="Q22" s="68">
        <v>15.253553851034999</v>
      </c>
      <c r="R22" s="71">
        <v>13.21264074169954</v>
      </c>
    </row>
    <row r="23" spans="1:18" ht="15" customHeight="1" x14ac:dyDescent="0.15">
      <c r="A23" s="70">
        <v>8</v>
      </c>
      <c r="B23" s="67">
        <v>1</v>
      </c>
      <c r="C23" s="67">
        <v>45</v>
      </c>
      <c r="D23" s="68">
        <v>2271.0418687830379</v>
      </c>
      <c r="E23" s="68">
        <v>91.674213966273896</v>
      </c>
      <c r="F23" s="68">
        <v>51.89401661068505</v>
      </c>
      <c r="G23" s="68">
        <v>287.66255937604234</v>
      </c>
      <c r="H23" s="68">
        <v>660.19630487650568</v>
      </c>
      <c r="I23" s="68">
        <v>1390.7391695560757</v>
      </c>
      <c r="J23" s="68">
        <v>13.520894239233002</v>
      </c>
      <c r="K23" s="68">
        <v>3675.192676542144</v>
      </c>
      <c r="L23" s="68">
        <v>343.82899014196431</v>
      </c>
      <c r="M23" s="68">
        <v>3986.6091967613179</v>
      </c>
      <c r="N23" s="69">
        <v>1.3124507882205498</v>
      </c>
      <c r="O23" s="69">
        <v>1.6851397523080998</v>
      </c>
      <c r="P23" s="68">
        <v>147.54903557157789</v>
      </c>
      <c r="Q23" s="68">
        <v>18.343980014625998</v>
      </c>
      <c r="R23" s="71">
        <v>12.723362566127504</v>
      </c>
    </row>
    <row r="24" spans="1:18" ht="15" customHeight="1" x14ac:dyDescent="0.15">
      <c r="A24" s="70">
        <v>9</v>
      </c>
      <c r="B24" s="67">
        <v>1</v>
      </c>
      <c r="C24" s="67">
        <v>40</v>
      </c>
      <c r="D24" s="68">
        <v>3091.3880332419385</v>
      </c>
      <c r="E24" s="68">
        <v>114.46253088983956</v>
      </c>
      <c r="F24" s="68">
        <v>66.972191043199743</v>
      </c>
      <c r="G24" s="68">
        <v>493.5921379269692</v>
      </c>
      <c r="H24" s="68">
        <v>928.7824615335627</v>
      </c>
      <c r="I24" s="68">
        <v>1882.1204129222335</v>
      </c>
      <c r="J24" s="68">
        <v>18.257771006370753</v>
      </c>
      <c r="K24" s="68">
        <v>4892.6228549532298</v>
      </c>
      <c r="L24" s="68">
        <v>286.99343091816644</v>
      </c>
      <c r="M24" s="68">
        <v>5399.8585707019884</v>
      </c>
      <c r="N24" s="69">
        <v>2.1946082072261608</v>
      </c>
      <c r="O24" s="69">
        <v>1.9520916598369433</v>
      </c>
      <c r="P24" s="68">
        <v>169.55969847951675</v>
      </c>
      <c r="Q24" s="68">
        <v>24.84421487534339</v>
      </c>
      <c r="R24" s="71">
        <v>16.239073441888287</v>
      </c>
    </row>
    <row r="25" spans="1:18" ht="15" customHeight="1" x14ac:dyDescent="0.15">
      <c r="A25" s="70">
        <v>10</v>
      </c>
      <c r="B25" s="67">
        <v>1</v>
      </c>
      <c r="C25" s="67">
        <v>49</v>
      </c>
      <c r="D25" s="68">
        <v>3084.5356136585392</v>
      </c>
      <c r="E25" s="68">
        <v>105.81687654591683</v>
      </c>
      <c r="F25" s="68">
        <v>66.657704086834926</v>
      </c>
      <c r="G25" s="68">
        <v>505.36223710188722</v>
      </c>
      <c r="H25" s="68">
        <v>705.81612472341726</v>
      </c>
      <c r="I25" s="68">
        <v>1651.9888886700544</v>
      </c>
      <c r="J25" s="68">
        <v>14.272395481856318</v>
      </c>
      <c r="K25" s="68">
        <v>3161.4680053046513</v>
      </c>
      <c r="L25" s="68">
        <v>183.00530510054537</v>
      </c>
      <c r="M25" s="68">
        <v>1637.288839768579</v>
      </c>
      <c r="N25" s="69">
        <v>1.3121101871385961</v>
      </c>
      <c r="O25" s="69">
        <v>1.6293553240198246</v>
      </c>
      <c r="P25" s="68">
        <v>94.040658892046054</v>
      </c>
      <c r="Q25" s="68">
        <v>15.417682938717459</v>
      </c>
      <c r="R25" s="71">
        <v>16.033984028475587</v>
      </c>
    </row>
    <row r="26" spans="1:18" ht="15" customHeight="1" x14ac:dyDescent="0.15">
      <c r="A26" s="70">
        <v>11</v>
      </c>
      <c r="B26" s="67">
        <v>1</v>
      </c>
      <c r="C26" s="67">
        <v>32</v>
      </c>
      <c r="D26" s="68">
        <v>3121.2963312322527</v>
      </c>
      <c r="E26" s="68">
        <v>106.70171600208892</v>
      </c>
      <c r="F26" s="68">
        <v>46.338960573139502</v>
      </c>
      <c r="G26" s="68">
        <v>502.42833222756298</v>
      </c>
      <c r="H26" s="68">
        <v>568.76480798006219</v>
      </c>
      <c r="I26" s="68">
        <v>1730.3859426239385</v>
      </c>
      <c r="J26" s="68">
        <v>13.531604573912285</v>
      </c>
      <c r="K26" s="68">
        <v>3118.9101207009212</v>
      </c>
      <c r="L26" s="68">
        <v>1956.1036931697261</v>
      </c>
      <c r="M26" s="68">
        <v>2506.9567830256624</v>
      </c>
      <c r="N26" s="69">
        <v>1.5164385527073032</v>
      </c>
      <c r="O26" s="69">
        <v>1.896802953729561</v>
      </c>
      <c r="P26" s="68">
        <v>72.262107986651415</v>
      </c>
      <c r="Q26" s="68">
        <v>13.819248283959391</v>
      </c>
      <c r="R26" s="71">
        <v>12.32014501452108</v>
      </c>
    </row>
    <row r="27" spans="1:18" ht="15" customHeight="1" x14ac:dyDescent="0.15">
      <c r="A27" s="70">
        <v>12</v>
      </c>
      <c r="B27" s="67">
        <v>1</v>
      </c>
      <c r="C27" s="67">
        <v>40</v>
      </c>
      <c r="D27" s="68">
        <v>2817.9699171398247</v>
      </c>
      <c r="E27" s="68">
        <v>103.19332674813752</v>
      </c>
      <c r="F27" s="68">
        <v>62.023441613602941</v>
      </c>
      <c r="G27" s="68">
        <v>420.88151910147457</v>
      </c>
      <c r="H27" s="68">
        <v>773.70643540538083</v>
      </c>
      <c r="I27" s="68">
        <v>1649.8596285981396</v>
      </c>
      <c r="J27" s="68">
        <v>13.70241124806507</v>
      </c>
      <c r="K27" s="68">
        <v>3508.4726332418691</v>
      </c>
      <c r="L27" s="68">
        <v>924.92271558073355</v>
      </c>
      <c r="M27" s="68">
        <v>3214.5081225454524</v>
      </c>
      <c r="N27" s="69">
        <v>1.5013880922936285</v>
      </c>
      <c r="O27" s="69">
        <v>1.9320069777605886</v>
      </c>
      <c r="P27" s="68">
        <v>115.94019568940358</v>
      </c>
      <c r="Q27" s="68">
        <v>16.637183197060395</v>
      </c>
      <c r="R27" s="71">
        <v>17.337073074010551</v>
      </c>
    </row>
    <row r="28" spans="1:18" ht="15" customHeight="1" x14ac:dyDescent="0.15">
      <c r="A28" s="70">
        <v>13</v>
      </c>
      <c r="B28" s="67">
        <v>1</v>
      </c>
      <c r="C28" s="67">
        <v>52</v>
      </c>
      <c r="D28" s="68">
        <v>2505.4284542705827</v>
      </c>
      <c r="E28" s="68">
        <v>108.13325365043229</v>
      </c>
      <c r="F28" s="68">
        <v>64.186835448177177</v>
      </c>
      <c r="G28" s="68">
        <v>292.67414231576453</v>
      </c>
      <c r="H28" s="68">
        <v>683.85812865053867</v>
      </c>
      <c r="I28" s="68">
        <v>1613.3021543733153</v>
      </c>
      <c r="J28" s="68">
        <v>14.621210858364929</v>
      </c>
      <c r="K28" s="68">
        <v>3368.4907621875982</v>
      </c>
      <c r="L28" s="68">
        <v>524.56197482297739</v>
      </c>
      <c r="M28" s="68">
        <v>2308.151293920097</v>
      </c>
      <c r="N28" s="69">
        <v>1.2738350325989429</v>
      </c>
      <c r="O28" s="69">
        <v>1.8171634283957927</v>
      </c>
      <c r="P28" s="68">
        <v>88.080122999525699</v>
      </c>
      <c r="Q28" s="68">
        <v>15.383688800566606</v>
      </c>
      <c r="R28" s="71">
        <v>19.052094543454139</v>
      </c>
    </row>
    <row r="29" spans="1:18" ht="15" customHeight="1" x14ac:dyDescent="0.15">
      <c r="A29" s="70">
        <v>14</v>
      </c>
      <c r="B29" s="67">
        <v>1</v>
      </c>
      <c r="C29" s="67">
        <v>48</v>
      </c>
      <c r="D29" s="68">
        <v>2480.401122722023</v>
      </c>
      <c r="E29" s="68">
        <v>98.997923902709417</v>
      </c>
      <c r="F29" s="68">
        <v>64.502043661672744</v>
      </c>
      <c r="G29" s="68">
        <v>332.17185754796475</v>
      </c>
      <c r="H29" s="68">
        <v>565.56393680497592</v>
      </c>
      <c r="I29" s="68">
        <v>1477.162534233197</v>
      </c>
      <c r="J29" s="68">
        <v>13.496024430171035</v>
      </c>
      <c r="K29" s="68">
        <v>2906.440276469029</v>
      </c>
      <c r="L29" s="68">
        <v>1083.5217913225572</v>
      </c>
      <c r="M29" s="68">
        <v>4319.4137936709221</v>
      </c>
      <c r="N29" s="69">
        <v>1.5219470075634318</v>
      </c>
      <c r="O29" s="69">
        <v>1.5089858151981146</v>
      </c>
      <c r="P29" s="68">
        <v>84.681921927648233</v>
      </c>
      <c r="Q29" s="68">
        <v>13.680054269631853</v>
      </c>
      <c r="R29" s="71">
        <v>11.367382883543332</v>
      </c>
    </row>
    <row r="30" spans="1:18" ht="15" customHeight="1" x14ac:dyDescent="0.15">
      <c r="A30" s="70">
        <v>15</v>
      </c>
      <c r="B30" s="67">
        <v>1</v>
      </c>
      <c r="C30" s="67">
        <v>34</v>
      </c>
      <c r="D30" s="68">
        <v>3220.3688438969998</v>
      </c>
      <c r="E30" s="68">
        <v>102.76198078299008</v>
      </c>
      <c r="F30" s="68">
        <v>61.483631418155426</v>
      </c>
      <c r="G30" s="68">
        <v>443.93767600408728</v>
      </c>
      <c r="H30" s="68">
        <v>514.78223274338256</v>
      </c>
      <c r="I30" s="68">
        <v>1523.0359596051378</v>
      </c>
      <c r="J30" s="68">
        <v>12.624143108842716</v>
      </c>
      <c r="K30" s="68">
        <v>2706.9042519642112</v>
      </c>
      <c r="L30" s="68">
        <v>123.39245288138785</v>
      </c>
      <c r="M30" s="68">
        <v>1531.0095232235822</v>
      </c>
      <c r="N30" s="69">
        <v>1.312373815820346</v>
      </c>
      <c r="O30" s="69">
        <v>1.2144493420290499</v>
      </c>
      <c r="P30" s="68">
        <v>78.265448399698215</v>
      </c>
      <c r="Q30" s="68">
        <v>13.561393121907216</v>
      </c>
      <c r="R30" s="71">
        <v>14.984183378899779</v>
      </c>
    </row>
    <row r="31" spans="1:18" ht="15" customHeight="1" x14ac:dyDescent="0.15">
      <c r="A31" s="70">
        <v>16</v>
      </c>
      <c r="B31" s="67">
        <v>1</v>
      </c>
      <c r="C31" s="67">
        <v>36</v>
      </c>
      <c r="D31" s="68">
        <v>2384.7516926448948</v>
      </c>
      <c r="E31" s="68">
        <v>108.73227512853597</v>
      </c>
      <c r="F31" s="68">
        <v>65.466247222212743</v>
      </c>
      <c r="G31" s="68">
        <v>338.28558838907219</v>
      </c>
      <c r="H31" s="68">
        <v>915.82163246023049</v>
      </c>
      <c r="I31" s="68">
        <v>1729.951365275801</v>
      </c>
      <c r="J31" s="68">
        <v>14.37113294584368</v>
      </c>
      <c r="K31" s="68">
        <v>4590.1511566999025</v>
      </c>
      <c r="L31" s="68">
        <v>316.35144723464646</v>
      </c>
      <c r="M31" s="68">
        <v>4028.7769968763596</v>
      </c>
      <c r="N31" s="69">
        <v>2.1506985616190568</v>
      </c>
      <c r="O31" s="69">
        <v>2.24318462578205</v>
      </c>
      <c r="P31" s="68">
        <v>141.99580705688888</v>
      </c>
      <c r="Q31" s="68">
        <v>19.053807676827823</v>
      </c>
      <c r="R31" s="71">
        <v>13.906269148565997</v>
      </c>
    </row>
    <row r="32" spans="1:18" ht="15" customHeight="1" x14ac:dyDescent="0.15">
      <c r="A32" s="70">
        <v>17</v>
      </c>
      <c r="B32" s="67">
        <v>1</v>
      </c>
      <c r="C32" s="67">
        <v>52</v>
      </c>
      <c r="D32" s="68">
        <v>3056.7962939254453</v>
      </c>
      <c r="E32" s="68">
        <v>122.65382039948248</v>
      </c>
      <c r="F32" s="68">
        <v>70.021292948838024</v>
      </c>
      <c r="G32" s="68">
        <v>452.82395352470746</v>
      </c>
      <c r="H32" s="68">
        <v>766.80337706468777</v>
      </c>
      <c r="I32" s="68">
        <v>1865.3593366895498</v>
      </c>
      <c r="J32" s="68">
        <v>14.791604429507784</v>
      </c>
      <c r="K32" s="68">
        <v>3712.2765879302206</v>
      </c>
      <c r="L32" s="68">
        <v>812.33777372110683</v>
      </c>
      <c r="M32" s="68">
        <v>2881.8563180079022</v>
      </c>
      <c r="N32" s="69">
        <v>1.649697497434268</v>
      </c>
      <c r="O32" s="69">
        <v>1.8370549854741358</v>
      </c>
      <c r="P32" s="68">
        <v>102.09647166205465</v>
      </c>
      <c r="Q32" s="68">
        <v>18.006318549986535</v>
      </c>
      <c r="R32" s="71">
        <v>12.991526593054644</v>
      </c>
    </row>
    <row r="33" spans="1:18" ht="15" customHeight="1" x14ac:dyDescent="0.15">
      <c r="A33" s="70">
        <v>18</v>
      </c>
      <c r="B33" s="67">
        <v>1</v>
      </c>
      <c r="C33" s="67">
        <v>52</v>
      </c>
      <c r="D33" s="68">
        <v>2118.7200783267513</v>
      </c>
      <c r="E33" s="68">
        <v>90.982988936595277</v>
      </c>
      <c r="F33" s="68">
        <v>54.952541045338215</v>
      </c>
      <c r="G33" s="68">
        <v>301.34946432955661</v>
      </c>
      <c r="H33" s="68">
        <v>559.06593785778853</v>
      </c>
      <c r="I33" s="68">
        <v>1347.318894096526</v>
      </c>
      <c r="J33" s="68">
        <v>13.085567450480895</v>
      </c>
      <c r="K33" s="68">
        <v>3264.4727872105209</v>
      </c>
      <c r="L33" s="68">
        <v>170.6774334554307</v>
      </c>
      <c r="M33" s="68">
        <v>5128.1016786117561</v>
      </c>
      <c r="N33" s="69">
        <v>1.3269726873601679</v>
      </c>
      <c r="O33" s="69">
        <v>1.4570238771147572</v>
      </c>
      <c r="P33" s="68">
        <v>118.37602999736286</v>
      </c>
      <c r="Q33" s="68">
        <v>16.300542506721641</v>
      </c>
      <c r="R33" s="71">
        <v>12.852604859319936</v>
      </c>
    </row>
    <row r="34" spans="1:18" ht="15" customHeight="1" x14ac:dyDescent="0.15">
      <c r="A34" s="70">
        <v>19</v>
      </c>
      <c r="B34" s="67">
        <v>1</v>
      </c>
      <c r="C34" s="67">
        <v>43</v>
      </c>
      <c r="D34" s="68">
        <v>2710.6045859242195</v>
      </c>
      <c r="E34" s="68">
        <v>99.706907304582515</v>
      </c>
      <c r="F34" s="68">
        <v>55.331067173657225</v>
      </c>
      <c r="G34" s="68">
        <v>405.6124784678247</v>
      </c>
      <c r="H34" s="68">
        <v>913.01342704151114</v>
      </c>
      <c r="I34" s="68">
        <v>1737.3046828413292</v>
      </c>
      <c r="J34" s="68">
        <v>14.134218852991173</v>
      </c>
      <c r="K34" s="68">
        <v>3835.5947358762555</v>
      </c>
      <c r="L34" s="68">
        <v>911.84662809678571</v>
      </c>
      <c r="M34" s="68">
        <v>4022.5771532127392</v>
      </c>
      <c r="N34" s="69">
        <v>1.8312948047208144</v>
      </c>
      <c r="O34" s="69">
        <v>2.0196656027924251</v>
      </c>
      <c r="P34" s="68">
        <v>144.10364673466714</v>
      </c>
      <c r="Q34" s="68">
        <v>18.078553807324933</v>
      </c>
      <c r="R34" s="71">
        <v>11.35160440814124</v>
      </c>
    </row>
    <row r="35" spans="1:18" ht="15" customHeight="1" x14ac:dyDescent="0.15">
      <c r="A35" s="70">
        <v>20</v>
      </c>
      <c r="B35" s="67">
        <v>1</v>
      </c>
      <c r="C35" s="67">
        <v>52</v>
      </c>
      <c r="D35" s="68">
        <v>2514.0362068712607</v>
      </c>
      <c r="E35" s="68">
        <v>110.39640502016677</v>
      </c>
      <c r="F35" s="68">
        <v>69.529767094550053</v>
      </c>
      <c r="G35" s="68">
        <v>333.18075360292812</v>
      </c>
      <c r="H35" s="68">
        <v>1056.9382301720154</v>
      </c>
      <c r="I35" s="68">
        <v>1913.4026300101377</v>
      </c>
      <c r="J35" s="68">
        <v>13.371932383884003</v>
      </c>
      <c r="K35" s="68">
        <v>3982.9209891722567</v>
      </c>
      <c r="L35" s="68">
        <v>258.10242483374816</v>
      </c>
      <c r="M35" s="68">
        <v>2332.7046458693872</v>
      </c>
      <c r="N35" s="69">
        <v>1.3563006038704819</v>
      </c>
      <c r="O35" s="69">
        <v>2.4624598319895497</v>
      </c>
      <c r="P35" s="68">
        <v>113.0720777572725</v>
      </c>
      <c r="Q35" s="68">
        <v>16.864793899328856</v>
      </c>
      <c r="R35" s="71">
        <v>15.611446843931008</v>
      </c>
    </row>
    <row r="36" spans="1:18" ht="15" customHeight="1" x14ac:dyDescent="0.15">
      <c r="A36" s="70">
        <v>21</v>
      </c>
      <c r="B36" s="67">
        <v>1</v>
      </c>
      <c r="C36" s="67">
        <v>45</v>
      </c>
      <c r="D36" s="68">
        <v>2757.5873620013149</v>
      </c>
      <c r="E36" s="68">
        <v>116.31561798077739</v>
      </c>
      <c r="F36" s="68">
        <v>63.318363049350616</v>
      </c>
      <c r="G36" s="68">
        <v>346.68586889045304</v>
      </c>
      <c r="H36" s="68">
        <v>798.94474851753705</v>
      </c>
      <c r="I36" s="68">
        <v>1850.7843650812781</v>
      </c>
      <c r="J36" s="68">
        <v>15.412315850277821</v>
      </c>
      <c r="K36" s="68">
        <v>3742.3474069950485</v>
      </c>
      <c r="L36" s="68">
        <v>225.52290026533575</v>
      </c>
      <c r="M36" s="68">
        <v>3118.7524586637001</v>
      </c>
      <c r="N36" s="69">
        <v>1.3834817768284109</v>
      </c>
      <c r="O36" s="69">
        <v>2.0930501298943081</v>
      </c>
      <c r="P36" s="68">
        <v>96.118287013927869</v>
      </c>
      <c r="Q36" s="68">
        <v>17.501079052957429</v>
      </c>
      <c r="R36" s="71">
        <v>19.587124292506338</v>
      </c>
    </row>
    <row r="37" spans="1:18" ht="15" customHeight="1" x14ac:dyDescent="0.15">
      <c r="A37" s="70">
        <v>22</v>
      </c>
      <c r="B37" s="67">
        <v>1</v>
      </c>
      <c r="C37" s="67">
        <v>44</v>
      </c>
      <c r="D37" s="68">
        <v>2105.1551716233148</v>
      </c>
      <c r="E37" s="68">
        <v>77.953373253143042</v>
      </c>
      <c r="F37" s="68">
        <v>51.212586870632109</v>
      </c>
      <c r="G37" s="68">
        <v>327.3965304021271</v>
      </c>
      <c r="H37" s="68">
        <v>545.13933986132065</v>
      </c>
      <c r="I37" s="68">
        <v>1253.3565419478678</v>
      </c>
      <c r="J37" s="68">
        <v>10.758686037691001</v>
      </c>
      <c r="K37" s="68">
        <v>2810.7559946439401</v>
      </c>
      <c r="L37" s="68">
        <v>479.16824978113135</v>
      </c>
      <c r="M37" s="68">
        <v>2296.8068332453604</v>
      </c>
      <c r="N37" s="69">
        <v>1.1863875430196926</v>
      </c>
      <c r="O37" s="69">
        <v>1.3647371155089287</v>
      </c>
      <c r="P37" s="68">
        <v>102.98301065416392</v>
      </c>
      <c r="Q37" s="68">
        <v>14.597007602536854</v>
      </c>
      <c r="R37" s="71">
        <v>12.619344083915538</v>
      </c>
    </row>
    <row r="38" spans="1:18" ht="15" customHeight="1" x14ac:dyDescent="0.15">
      <c r="A38" s="70">
        <v>23</v>
      </c>
      <c r="B38" s="67">
        <v>1</v>
      </c>
      <c r="C38" s="67">
        <v>46</v>
      </c>
      <c r="D38" s="68">
        <v>2327.2532022479072</v>
      </c>
      <c r="E38" s="68">
        <v>96.339197057249891</v>
      </c>
      <c r="F38" s="68">
        <v>58.622918021860471</v>
      </c>
      <c r="G38" s="68">
        <v>341.69177498224695</v>
      </c>
      <c r="H38" s="68">
        <v>670.6146074108043</v>
      </c>
      <c r="I38" s="68">
        <v>1480.1224166417719</v>
      </c>
      <c r="J38" s="68">
        <v>13.736775399716572</v>
      </c>
      <c r="K38" s="68">
        <v>3583.8897806296509</v>
      </c>
      <c r="L38" s="68">
        <v>311.80565596017851</v>
      </c>
      <c r="M38" s="68">
        <v>3394.2906968258721</v>
      </c>
      <c r="N38" s="69">
        <v>1.3521206572194537</v>
      </c>
      <c r="O38" s="69">
        <v>1.8481019750410859</v>
      </c>
      <c r="P38" s="68">
        <v>132.97409590642357</v>
      </c>
      <c r="Q38" s="68">
        <v>18.554491881630213</v>
      </c>
      <c r="R38" s="71">
        <v>12.54300362270202</v>
      </c>
    </row>
    <row r="39" spans="1:18" ht="15" customHeight="1" x14ac:dyDescent="0.15">
      <c r="A39" s="70">
        <v>24</v>
      </c>
      <c r="B39" s="67">
        <v>1</v>
      </c>
      <c r="C39" s="67">
        <v>36</v>
      </c>
      <c r="D39" s="68">
        <v>1827.8683259242127</v>
      </c>
      <c r="E39" s="68">
        <v>66.158012642437001</v>
      </c>
      <c r="F39" s="68">
        <v>50.991390774102037</v>
      </c>
      <c r="G39" s="68">
        <v>231.27711027007473</v>
      </c>
      <c r="H39" s="68">
        <v>349.6994278283596</v>
      </c>
      <c r="I39" s="68">
        <v>946.27649861828831</v>
      </c>
      <c r="J39" s="68">
        <v>8.3769559184537847</v>
      </c>
      <c r="K39" s="68">
        <v>2202.5480796587221</v>
      </c>
      <c r="L39" s="68">
        <v>143.98121642964358</v>
      </c>
      <c r="M39" s="68">
        <v>2091.0698004717342</v>
      </c>
      <c r="N39" s="69">
        <v>0.98847734947624644</v>
      </c>
      <c r="O39" s="69">
        <v>1.1236371970420749</v>
      </c>
      <c r="P39" s="68">
        <v>64.742084342389646</v>
      </c>
      <c r="Q39" s="68">
        <v>10.610438977086178</v>
      </c>
      <c r="R39" s="71">
        <v>7.8209322818251925</v>
      </c>
    </row>
    <row r="40" spans="1:18" ht="15" customHeight="1" x14ac:dyDescent="0.15">
      <c r="A40" s="70">
        <v>25</v>
      </c>
      <c r="B40" s="67">
        <v>1</v>
      </c>
      <c r="C40" s="67">
        <v>59</v>
      </c>
      <c r="D40" s="68">
        <v>2054.6222319823542</v>
      </c>
      <c r="E40" s="68">
        <v>85.136224148797439</v>
      </c>
      <c r="F40" s="68">
        <v>41.808609761444096</v>
      </c>
      <c r="G40" s="68">
        <v>289.94134337910526</v>
      </c>
      <c r="H40" s="68">
        <v>405.48068718717138</v>
      </c>
      <c r="I40" s="68">
        <v>1261.0716377826077</v>
      </c>
      <c r="J40" s="68">
        <v>10.793152696823357</v>
      </c>
      <c r="K40" s="68">
        <v>2512.0617893495541</v>
      </c>
      <c r="L40" s="68">
        <v>95.347905769571426</v>
      </c>
      <c r="M40" s="68">
        <v>2277.5242156786603</v>
      </c>
      <c r="N40" s="69">
        <v>0.95448398938653189</v>
      </c>
      <c r="O40" s="69">
        <v>1.1648930494715355</v>
      </c>
      <c r="P40" s="68">
        <v>68.254219030023563</v>
      </c>
      <c r="Q40" s="68">
        <v>9.9250130360117854</v>
      </c>
      <c r="R40" s="71">
        <v>12.47813779693826</v>
      </c>
    </row>
    <row r="41" spans="1:18" ht="15" customHeight="1" x14ac:dyDescent="0.15">
      <c r="A41" s="70">
        <v>26</v>
      </c>
      <c r="B41" s="67">
        <v>1</v>
      </c>
      <c r="C41" s="67">
        <v>36</v>
      </c>
      <c r="D41" s="68">
        <v>2575.9995152340903</v>
      </c>
      <c r="E41" s="68">
        <v>103.66775429579272</v>
      </c>
      <c r="F41" s="68">
        <v>57.735856292975932</v>
      </c>
      <c r="G41" s="68">
        <v>401.16115463524596</v>
      </c>
      <c r="H41" s="68">
        <v>802.82872948466502</v>
      </c>
      <c r="I41" s="68">
        <v>1704.0096203703067</v>
      </c>
      <c r="J41" s="68">
        <v>14.67117030871043</v>
      </c>
      <c r="K41" s="68">
        <v>3916.7198209230196</v>
      </c>
      <c r="L41" s="68">
        <v>404.64561669255642</v>
      </c>
      <c r="M41" s="68">
        <v>4716.1987206931817</v>
      </c>
      <c r="N41" s="69">
        <v>1.4377597988348108</v>
      </c>
      <c r="O41" s="69">
        <v>1.7661371243082244</v>
      </c>
      <c r="P41" s="68">
        <v>168.37644877457001</v>
      </c>
      <c r="Q41" s="68">
        <v>18.092618349072715</v>
      </c>
      <c r="R41" s="71">
        <v>19.639587540845081</v>
      </c>
    </row>
    <row r="42" spans="1:18" ht="15" customHeight="1" x14ac:dyDescent="0.15">
      <c r="A42" s="70">
        <v>27</v>
      </c>
      <c r="B42" s="67">
        <v>1</v>
      </c>
      <c r="C42" s="67">
        <v>38</v>
      </c>
      <c r="D42" s="68">
        <v>1642.3219246043766</v>
      </c>
      <c r="E42" s="68">
        <v>67.087766252502789</v>
      </c>
      <c r="F42" s="68">
        <v>38.803382951706723</v>
      </c>
      <c r="G42" s="68">
        <v>203.85973993627636</v>
      </c>
      <c r="H42" s="68">
        <v>400.95188303845964</v>
      </c>
      <c r="I42" s="68">
        <v>977.55741443716965</v>
      </c>
      <c r="J42" s="68">
        <v>9.0210067039368571</v>
      </c>
      <c r="K42" s="68">
        <v>1901.934531199309</v>
      </c>
      <c r="L42" s="68">
        <v>227.44548900932861</v>
      </c>
      <c r="M42" s="68">
        <v>1146.2710425543926</v>
      </c>
      <c r="N42" s="69">
        <v>0.90981449876358933</v>
      </c>
      <c r="O42" s="69">
        <v>0.92090071893685355</v>
      </c>
      <c r="P42" s="68">
        <v>66.278776153056427</v>
      </c>
      <c r="Q42" s="68">
        <v>9.5792716461324279</v>
      </c>
      <c r="R42" s="71">
        <v>11.741036659054085</v>
      </c>
    </row>
    <row r="43" spans="1:18" ht="15" customHeight="1" x14ac:dyDescent="0.15">
      <c r="A43" s="70">
        <v>28</v>
      </c>
      <c r="B43" s="67">
        <v>1</v>
      </c>
      <c r="C43" s="67">
        <v>39</v>
      </c>
      <c r="D43" s="68">
        <v>2793.7281560621232</v>
      </c>
      <c r="E43" s="68">
        <v>97.891524388224141</v>
      </c>
      <c r="F43" s="68">
        <v>49.405511204259611</v>
      </c>
      <c r="G43" s="68">
        <v>434.90626425078062</v>
      </c>
      <c r="H43" s="68">
        <v>494.77346892423702</v>
      </c>
      <c r="I43" s="68">
        <v>1462.707909350358</v>
      </c>
      <c r="J43" s="68">
        <v>13.016234668554175</v>
      </c>
      <c r="K43" s="68">
        <v>3173.577286583477</v>
      </c>
      <c r="L43" s="68">
        <v>134.40618364403932</v>
      </c>
      <c r="M43" s="68">
        <v>1902.0042111621276</v>
      </c>
      <c r="N43" s="69">
        <v>1.4417745222268281</v>
      </c>
      <c r="O43" s="69">
        <v>1.4277832724071788</v>
      </c>
      <c r="P43" s="68">
        <v>135.63104864596966</v>
      </c>
      <c r="Q43" s="68">
        <v>15.870195065708925</v>
      </c>
      <c r="R43" s="71">
        <v>15.541931728447599</v>
      </c>
    </row>
    <row r="44" spans="1:18" ht="15" customHeight="1" x14ac:dyDescent="0.15">
      <c r="A44" s="70">
        <v>29</v>
      </c>
      <c r="B44" s="67">
        <v>1</v>
      </c>
      <c r="C44" s="67">
        <v>55</v>
      </c>
      <c r="D44" s="68">
        <v>2062.0971296276571</v>
      </c>
      <c r="E44" s="68">
        <v>82.912583290820379</v>
      </c>
      <c r="F44" s="68">
        <v>47.779237882116682</v>
      </c>
      <c r="G44" s="68">
        <v>285.0671867109981</v>
      </c>
      <c r="H44" s="68">
        <v>483.11040092057868</v>
      </c>
      <c r="I44" s="68">
        <v>1235.488403275345</v>
      </c>
      <c r="J44" s="68">
        <v>10.765409521729177</v>
      </c>
      <c r="K44" s="68">
        <v>2696.1162512132842</v>
      </c>
      <c r="L44" s="68">
        <v>120.84390930500716</v>
      </c>
      <c r="M44" s="68">
        <v>2059.0103719496642</v>
      </c>
      <c r="N44" s="69">
        <v>1.0456469292493606</v>
      </c>
      <c r="O44" s="69">
        <v>1.2594744238619711</v>
      </c>
      <c r="P44" s="68">
        <v>111.70546007565538</v>
      </c>
      <c r="Q44" s="68">
        <v>13.713570244044929</v>
      </c>
      <c r="R44" s="71">
        <v>12.678345764482696</v>
      </c>
    </row>
    <row r="45" spans="1:18" ht="15" customHeight="1" x14ac:dyDescent="0.15">
      <c r="A45" s="70">
        <v>30</v>
      </c>
      <c r="B45" s="67">
        <v>1</v>
      </c>
      <c r="C45" s="67">
        <v>45</v>
      </c>
      <c r="D45" s="68">
        <v>2139.0721360750376</v>
      </c>
      <c r="E45" s="68">
        <v>97.056938564013606</v>
      </c>
      <c r="F45" s="68">
        <v>51.772797703459048</v>
      </c>
      <c r="G45" s="68">
        <v>292.22187999995145</v>
      </c>
      <c r="H45" s="68">
        <v>649.80477611923482</v>
      </c>
      <c r="I45" s="68">
        <v>1450.0743068472991</v>
      </c>
      <c r="J45" s="68">
        <v>13.972827465564785</v>
      </c>
      <c r="K45" s="68">
        <v>3298.4362722453775</v>
      </c>
      <c r="L45" s="68">
        <v>185.17535186485719</v>
      </c>
      <c r="M45" s="68">
        <v>2508.9111658230895</v>
      </c>
      <c r="N45" s="69">
        <v>1.279582211828864</v>
      </c>
      <c r="O45" s="69">
        <v>1.531691110344078</v>
      </c>
      <c r="P45" s="68">
        <v>100.71045898006035</v>
      </c>
      <c r="Q45" s="68">
        <v>14.288920740466285</v>
      </c>
      <c r="R45" s="71">
        <v>13.811757883668509</v>
      </c>
    </row>
    <row r="46" spans="1:18" ht="15" customHeight="1" x14ac:dyDescent="0.15">
      <c r="A46" s="70">
        <v>31</v>
      </c>
      <c r="B46" s="67">
        <v>1</v>
      </c>
      <c r="C46" s="67">
        <v>44</v>
      </c>
      <c r="D46" s="68">
        <v>2210.2580554377905</v>
      </c>
      <c r="E46" s="68">
        <v>84.673031316684941</v>
      </c>
      <c r="F46" s="68">
        <v>66.301533453515717</v>
      </c>
      <c r="G46" s="68">
        <v>285.26931751686146</v>
      </c>
      <c r="H46" s="68">
        <v>495.81298131625215</v>
      </c>
      <c r="I46" s="68">
        <v>1298.4699412593022</v>
      </c>
      <c r="J46" s="68">
        <v>10.867899776846857</v>
      </c>
      <c r="K46" s="68">
        <v>2703.8476065288996</v>
      </c>
      <c r="L46" s="68">
        <v>220.85154301856394</v>
      </c>
      <c r="M46" s="68">
        <v>2205.5795749835406</v>
      </c>
      <c r="N46" s="69">
        <v>1.0429378613228748</v>
      </c>
      <c r="O46" s="69">
        <v>1.2596640356286783</v>
      </c>
      <c r="P46" s="68">
        <v>90.483734228978577</v>
      </c>
      <c r="Q46" s="68">
        <v>12.972151131297109</v>
      </c>
      <c r="R46" s="71">
        <v>14.619344640955813</v>
      </c>
    </row>
    <row r="47" spans="1:18" ht="15" customHeight="1" x14ac:dyDescent="0.15">
      <c r="A47" s="70">
        <v>32</v>
      </c>
      <c r="B47" s="67">
        <v>1</v>
      </c>
      <c r="C47" s="67">
        <v>48</v>
      </c>
      <c r="D47" s="68">
        <v>1918.6068220617005</v>
      </c>
      <c r="E47" s="68">
        <v>87.182441445265823</v>
      </c>
      <c r="F47" s="68">
        <v>50.466798896130243</v>
      </c>
      <c r="G47" s="68">
        <v>257.42259466198931</v>
      </c>
      <c r="H47" s="68">
        <v>588.1977096551401</v>
      </c>
      <c r="I47" s="68">
        <v>1338.3464651486179</v>
      </c>
      <c r="J47" s="68">
        <v>11.788380870686751</v>
      </c>
      <c r="K47" s="68">
        <v>3041.2015458010355</v>
      </c>
      <c r="L47" s="68">
        <v>156.51092421633572</v>
      </c>
      <c r="M47" s="68">
        <v>2803.9503044712292</v>
      </c>
      <c r="N47" s="69">
        <v>1.3349269915289426</v>
      </c>
      <c r="O47" s="69">
        <v>1.4801658030597533</v>
      </c>
      <c r="P47" s="68">
        <v>143.70800267427072</v>
      </c>
      <c r="Q47" s="68">
        <v>15.398999001373499</v>
      </c>
      <c r="R47" s="71">
        <v>15.510326766862871</v>
      </c>
    </row>
    <row r="48" spans="1:18" ht="15" customHeight="1" x14ac:dyDescent="0.15">
      <c r="A48" s="70">
        <v>33</v>
      </c>
      <c r="B48" s="67">
        <v>1</v>
      </c>
      <c r="C48" s="67">
        <v>31</v>
      </c>
      <c r="D48" s="68">
        <v>2088.3066698762277</v>
      </c>
      <c r="E48" s="68">
        <v>85.24853568861856</v>
      </c>
      <c r="F48" s="68">
        <v>45.619786189500658</v>
      </c>
      <c r="G48" s="68">
        <v>319.70614706166731</v>
      </c>
      <c r="H48" s="68">
        <v>482.83433951100608</v>
      </c>
      <c r="I48" s="68">
        <v>1247.9241932250879</v>
      </c>
      <c r="J48" s="68">
        <v>11.072546620743713</v>
      </c>
      <c r="K48" s="68">
        <v>2899.3022469263428</v>
      </c>
      <c r="L48" s="68">
        <v>101.08256161195432</v>
      </c>
      <c r="M48" s="68">
        <v>2635.6684479566647</v>
      </c>
      <c r="N48" s="69">
        <v>1.2342181282098497</v>
      </c>
      <c r="O48" s="69">
        <v>1.2159587883280285</v>
      </c>
      <c r="P48" s="68">
        <v>150.61028936239819</v>
      </c>
      <c r="Q48" s="68">
        <v>14.497337494587464</v>
      </c>
      <c r="R48" s="71">
        <v>13.820543959549477</v>
      </c>
    </row>
    <row r="49" spans="1:18" ht="15" customHeight="1" x14ac:dyDescent="0.15">
      <c r="A49" s="70">
        <v>34</v>
      </c>
      <c r="B49" s="67">
        <v>1</v>
      </c>
      <c r="C49" s="67">
        <v>58</v>
      </c>
      <c r="D49" s="68">
        <v>2591.9941222879124</v>
      </c>
      <c r="E49" s="68">
        <v>99.771705485885107</v>
      </c>
      <c r="F49" s="68">
        <v>55.685010155130875</v>
      </c>
      <c r="G49" s="68">
        <v>347.90698614722862</v>
      </c>
      <c r="H49" s="68">
        <v>553.72680513704506</v>
      </c>
      <c r="I49" s="68">
        <v>1536.3842716692004</v>
      </c>
      <c r="J49" s="68">
        <v>12.088075600305142</v>
      </c>
      <c r="K49" s="68">
        <v>3332.0093328068428</v>
      </c>
      <c r="L49" s="68">
        <v>215.15432428181998</v>
      </c>
      <c r="M49" s="68">
        <v>2148.8420472283747</v>
      </c>
      <c r="N49" s="69">
        <v>1.2021044995744679</v>
      </c>
      <c r="O49" s="69">
        <v>1.5786753351948284</v>
      </c>
      <c r="P49" s="68">
        <v>127.32329711348966</v>
      </c>
      <c r="Q49" s="68">
        <v>15.290769730269426</v>
      </c>
      <c r="R49" s="71">
        <v>14.182968905433711</v>
      </c>
    </row>
    <row r="50" spans="1:18" ht="15" customHeight="1" x14ac:dyDescent="0.15">
      <c r="A50" s="70">
        <v>35</v>
      </c>
      <c r="B50" s="67">
        <v>1</v>
      </c>
      <c r="C50" s="67">
        <v>52</v>
      </c>
      <c r="D50" s="68">
        <v>1924.6980876692019</v>
      </c>
      <c r="E50" s="68">
        <v>71.727512583808007</v>
      </c>
      <c r="F50" s="68">
        <v>44.05466586872064</v>
      </c>
      <c r="G50" s="68">
        <v>275.93701989962557</v>
      </c>
      <c r="H50" s="68">
        <v>439.98688714918416</v>
      </c>
      <c r="I50" s="68">
        <v>1116.0808775615758</v>
      </c>
      <c r="J50" s="68">
        <v>10.459263185000356</v>
      </c>
      <c r="K50" s="68">
        <v>2923.3365233626282</v>
      </c>
      <c r="L50" s="68">
        <v>348.6707533441143</v>
      </c>
      <c r="M50" s="68">
        <v>2127.5750363105794</v>
      </c>
      <c r="N50" s="69">
        <v>0.96688083637340705</v>
      </c>
      <c r="O50" s="69">
        <v>1.4108647400883041</v>
      </c>
      <c r="P50" s="68">
        <v>136.83757915040536</v>
      </c>
      <c r="Q50" s="68">
        <v>14.479105327439964</v>
      </c>
      <c r="R50" s="71">
        <v>10.246549659101074</v>
      </c>
    </row>
    <row r="51" spans="1:18" ht="15" customHeight="1" x14ac:dyDescent="0.15">
      <c r="A51" s="70">
        <v>36</v>
      </c>
      <c r="B51" s="67">
        <v>1</v>
      </c>
      <c r="C51" s="67">
        <v>43</v>
      </c>
      <c r="D51" s="68">
        <v>2231.587775083844</v>
      </c>
      <c r="E51" s="68">
        <v>91.233699873018324</v>
      </c>
      <c r="F51" s="68">
        <v>57.230573955060585</v>
      </c>
      <c r="G51" s="68">
        <v>305.16802976087445</v>
      </c>
      <c r="H51" s="68">
        <v>682.13849492780105</v>
      </c>
      <c r="I51" s="68">
        <v>1402.6022776048051</v>
      </c>
      <c r="J51" s="68">
        <v>11.418220967977282</v>
      </c>
      <c r="K51" s="68">
        <v>3214.2742554353945</v>
      </c>
      <c r="L51" s="68">
        <v>814.95717647815525</v>
      </c>
      <c r="M51" s="68">
        <v>2824.3908040735846</v>
      </c>
      <c r="N51" s="69">
        <v>1.2329050923475606</v>
      </c>
      <c r="O51" s="69">
        <v>1.6943908627821966</v>
      </c>
      <c r="P51" s="68">
        <v>120.74137528376073</v>
      </c>
      <c r="Q51" s="68">
        <v>14.741204688214177</v>
      </c>
      <c r="R51" s="71">
        <v>13.599766032293669</v>
      </c>
    </row>
    <row r="52" spans="1:18" ht="15" customHeight="1" x14ac:dyDescent="0.15">
      <c r="A52" s="70">
        <v>37</v>
      </c>
      <c r="B52" s="67">
        <v>1</v>
      </c>
      <c r="C52" s="67">
        <v>38</v>
      </c>
      <c r="D52" s="68">
        <v>2452.1275549317165</v>
      </c>
      <c r="E52" s="68">
        <v>89.915788940276087</v>
      </c>
      <c r="F52" s="68">
        <v>48.127393120031016</v>
      </c>
      <c r="G52" s="68">
        <v>333.41961391837594</v>
      </c>
      <c r="H52" s="68">
        <v>662.84808956751351</v>
      </c>
      <c r="I52" s="68">
        <v>1442.6203753145655</v>
      </c>
      <c r="J52" s="68">
        <v>11.713173857595748</v>
      </c>
      <c r="K52" s="68">
        <v>2985.5471677350256</v>
      </c>
      <c r="L52" s="68">
        <v>140.09420386532858</v>
      </c>
      <c r="M52" s="68">
        <v>2323.4927044742858</v>
      </c>
      <c r="N52" s="69">
        <v>1.1319649785974999</v>
      </c>
      <c r="O52" s="69">
        <v>1.3179599239416933</v>
      </c>
      <c r="P52" s="68">
        <v>155.15821235295397</v>
      </c>
      <c r="Q52" s="68">
        <v>16.687009070831571</v>
      </c>
      <c r="R52" s="71">
        <v>16.192855265483622</v>
      </c>
    </row>
    <row r="53" spans="1:18" ht="15" customHeight="1" x14ac:dyDescent="0.15">
      <c r="A53" s="70">
        <v>38</v>
      </c>
      <c r="B53" s="67">
        <v>1</v>
      </c>
      <c r="C53" s="67">
        <v>36</v>
      </c>
      <c r="D53" s="68">
        <v>2322.4892269144666</v>
      </c>
      <c r="E53" s="68">
        <v>93.314070458687368</v>
      </c>
      <c r="F53" s="68">
        <v>64.700529658858883</v>
      </c>
      <c r="G53" s="68">
        <v>332.64095227764835</v>
      </c>
      <c r="H53" s="68">
        <v>788.88013414813179</v>
      </c>
      <c r="I53" s="68">
        <v>1487.3707474162857</v>
      </c>
      <c r="J53" s="68">
        <v>14.585068653973609</v>
      </c>
      <c r="K53" s="68">
        <v>3585.5017490210334</v>
      </c>
      <c r="L53" s="68">
        <v>228.40185183937001</v>
      </c>
      <c r="M53" s="68">
        <v>2581.0508075215789</v>
      </c>
      <c r="N53" s="69">
        <v>1.2595806618483782</v>
      </c>
      <c r="O53" s="69">
        <v>1.7018357757003104</v>
      </c>
      <c r="P53" s="68">
        <v>125.2750576351611</v>
      </c>
      <c r="Q53" s="68">
        <v>17.678567821418461</v>
      </c>
      <c r="R53" s="71">
        <v>16.023938188529904</v>
      </c>
    </row>
    <row r="54" spans="1:18" ht="15" customHeight="1" x14ac:dyDescent="0.15">
      <c r="A54" s="70">
        <v>39</v>
      </c>
      <c r="B54" s="67">
        <v>1</v>
      </c>
      <c r="C54" s="67">
        <v>39</v>
      </c>
      <c r="D54" s="68">
        <v>1799.182629288792</v>
      </c>
      <c r="E54" s="68">
        <v>70.531652752650061</v>
      </c>
      <c r="F54" s="68">
        <v>43.457419026812829</v>
      </c>
      <c r="G54" s="68">
        <v>225.70933807706211</v>
      </c>
      <c r="H54" s="68">
        <v>569.78387882095785</v>
      </c>
      <c r="I54" s="68">
        <v>1046.3216317841432</v>
      </c>
      <c r="J54" s="68">
        <v>11.735576582969287</v>
      </c>
      <c r="K54" s="68">
        <v>2642.6023435745092</v>
      </c>
      <c r="L54" s="68">
        <v>144.13818621335005</v>
      </c>
      <c r="M54" s="68">
        <v>2111.6945357142858</v>
      </c>
      <c r="N54" s="69">
        <v>0.95009463973798203</v>
      </c>
      <c r="O54" s="69">
        <v>1.0684608624453964</v>
      </c>
      <c r="P54" s="68">
        <v>76.087165470992161</v>
      </c>
      <c r="Q54" s="68">
        <v>12.363335137242425</v>
      </c>
      <c r="R54" s="71">
        <v>15.912883156012576</v>
      </c>
    </row>
    <row r="55" spans="1:18" ht="15" customHeight="1" x14ac:dyDescent="0.15">
      <c r="A55" s="70">
        <v>40</v>
      </c>
      <c r="B55" s="67">
        <v>1</v>
      </c>
      <c r="C55" s="67">
        <v>55</v>
      </c>
      <c r="D55" s="68">
        <v>1747.4861187451427</v>
      </c>
      <c r="E55" s="68">
        <v>80.482053881353977</v>
      </c>
      <c r="F55" s="68">
        <v>49.211666329454026</v>
      </c>
      <c r="G55" s="68">
        <v>197.85080774615852</v>
      </c>
      <c r="H55" s="68">
        <v>403.04205336194246</v>
      </c>
      <c r="I55" s="68">
        <v>1129.1335513983133</v>
      </c>
      <c r="J55" s="68">
        <v>9.8098821398726077</v>
      </c>
      <c r="K55" s="68">
        <v>2378.7800481442941</v>
      </c>
      <c r="L55" s="68">
        <v>290.38124120449061</v>
      </c>
      <c r="M55" s="68">
        <v>2408.0192479029529</v>
      </c>
      <c r="N55" s="69">
        <v>0.94315808312074634</v>
      </c>
      <c r="O55" s="69">
        <v>1.1928511165845248</v>
      </c>
      <c r="P55" s="68">
        <v>77.069755511137856</v>
      </c>
      <c r="Q55" s="68">
        <v>10.102710921372177</v>
      </c>
      <c r="R55" s="71">
        <v>10.595765651642164</v>
      </c>
    </row>
    <row r="56" spans="1:18" ht="15" customHeight="1" x14ac:dyDescent="0.15">
      <c r="A56" s="70">
        <v>41</v>
      </c>
      <c r="B56" s="67">
        <v>1</v>
      </c>
      <c r="C56" s="67">
        <v>39</v>
      </c>
      <c r="D56" s="68">
        <v>2468.4013050316616</v>
      </c>
      <c r="E56" s="68">
        <v>99.007607388457146</v>
      </c>
      <c r="F56" s="68">
        <v>52.847968095650963</v>
      </c>
      <c r="G56" s="68">
        <v>388.82208976676839</v>
      </c>
      <c r="H56" s="68">
        <v>633.00405615799707</v>
      </c>
      <c r="I56" s="68">
        <v>1493.753342001193</v>
      </c>
      <c r="J56" s="68">
        <v>14.691794122423746</v>
      </c>
      <c r="K56" s="68">
        <v>3218.2086735092967</v>
      </c>
      <c r="L56" s="68">
        <v>123.59361594487574</v>
      </c>
      <c r="M56" s="68">
        <v>2858.6011559319841</v>
      </c>
      <c r="N56" s="69">
        <v>1.3961543911348566</v>
      </c>
      <c r="O56" s="69">
        <v>1.3928322691737465</v>
      </c>
      <c r="P56" s="68">
        <v>125.3615676984207</v>
      </c>
      <c r="Q56" s="68">
        <v>16.35582768998497</v>
      </c>
      <c r="R56" s="71">
        <v>18.087085706499892</v>
      </c>
    </row>
    <row r="57" spans="1:18" ht="15" customHeight="1" x14ac:dyDescent="0.15">
      <c r="A57" s="70">
        <v>42</v>
      </c>
      <c r="B57" s="67">
        <v>1</v>
      </c>
      <c r="C57" s="67">
        <v>41</v>
      </c>
      <c r="D57" s="68">
        <v>2658.0812140845378</v>
      </c>
      <c r="E57" s="68">
        <v>124.20013243656616</v>
      </c>
      <c r="F57" s="68">
        <v>67.209937046689902</v>
      </c>
      <c r="G57" s="68">
        <v>313.3239307208982</v>
      </c>
      <c r="H57" s="68">
        <v>628.68758308983274</v>
      </c>
      <c r="I57" s="68">
        <v>1725.0450780357094</v>
      </c>
      <c r="J57" s="68">
        <v>18.626209177981064</v>
      </c>
      <c r="K57" s="68">
        <v>3938.7152216940258</v>
      </c>
      <c r="L57" s="68">
        <v>162.63025340683927</v>
      </c>
      <c r="M57" s="68">
        <v>2474.1328080444923</v>
      </c>
      <c r="N57" s="69">
        <v>1.4274498345127</v>
      </c>
      <c r="O57" s="69">
        <v>2.0442319534413467</v>
      </c>
      <c r="P57" s="68">
        <v>134.35826045578713</v>
      </c>
      <c r="Q57" s="68">
        <v>19.664518937894144</v>
      </c>
      <c r="R57" s="71">
        <v>19.789283936837677</v>
      </c>
    </row>
    <row r="58" spans="1:18" ht="15" customHeight="1" x14ac:dyDescent="0.15">
      <c r="A58" s="70">
        <v>43</v>
      </c>
      <c r="B58" s="67">
        <v>1</v>
      </c>
      <c r="C58" s="67">
        <v>58</v>
      </c>
      <c r="D58" s="68">
        <v>2022.8012531459681</v>
      </c>
      <c r="E58" s="68">
        <v>81.853792270969961</v>
      </c>
      <c r="F58" s="68">
        <v>49.988559535499725</v>
      </c>
      <c r="G58" s="68">
        <v>229.69841506479412</v>
      </c>
      <c r="H58" s="68">
        <v>629.5323277153035</v>
      </c>
      <c r="I58" s="68">
        <v>1310.1743443939024</v>
      </c>
      <c r="J58" s="68">
        <v>11.249491470122678</v>
      </c>
      <c r="K58" s="68">
        <v>2990.1344571397508</v>
      </c>
      <c r="L58" s="68">
        <v>302.25157853779581</v>
      </c>
      <c r="M58" s="68">
        <v>2526.0126763607427</v>
      </c>
      <c r="N58" s="69">
        <v>0.96353301405446745</v>
      </c>
      <c r="O58" s="69">
        <v>1.5867296794235857</v>
      </c>
      <c r="P58" s="68">
        <v>93.818371312747132</v>
      </c>
      <c r="Q58" s="68">
        <v>12.912511218049319</v>
      </c>
      <c r="R58" s="71">
        <v>12.094162095783462</v>
      </c>
    </row>
    <row r="59" spans="1:18" ht="15" customHeight="1" x14ac:dyDescent="0.15">
      <c r="A59" s="70">
        <v>44</v>
      </c>
      <c r="B59" s="67">
        <v>1</v>
      </c>
      <c r="C59" s="67">
        <v>47</v>
      </c>
      <c r="D59" s="68">
        <v>2516.4720605610632</v>
      </c>
      <c r="E59" s="68">
        <v>96.980055964833838</v>
      </c>
      <c r="F59" s="68">
        <v>67.747871134878991</v>
      </c>
      <c r="G59" s="68">
        <v>364.97942757091101</v>
      </c>
      <c r="H59" s="68">
        <v>651.46415041252726</v>
      </c>
      <c r="I59" s="68">
        <v>1440.2970782860625</v>
      </c>
      <c r="J59" s="68">
        <v>14.405640997642248</v>
      </c>
      <c r="K59" s="68">
        <v>3898.7077419581415</v>
      </c>
      <c r="L59" s="68">
        <v>167.09730080894002</v>
      </c>
      <c r="M59" s="68">
        <v>2682.7249766205359</v>
      </c>
      <c r="N59" s="69">
        <v>1.2863893657096859</v>
      </c>
      <c r="O59" s="69">
        <v>1.4961813461766145</v>
      </c>
      <c r="P59" s="68">
        <v>149.16273237510109</v>
      </c>
      <c r="Q59" s="68">
        <v>21.015576762181393</v>
      </c>
      <c r="R59" s="71">
        <v>14.929760086292257</v>
      </c>
    </row>
    <row r="60" spans="1:18" ht="15" customHeight="1" x14ac:dyDescent="0.15">
      <c r="A60" s="70">
        <v>45</v>
      </c>
      <c r="B60" s="67">
        <v>1</v>
      </c>
      <c r="C60" s="67">
        <v>58</v>
      </c>
      <c r="D60" s="68">
        <v>2109.1717352999335</v>
      </c>
      <c r="E60" s="68">
        <v>107.73891295106911</v>
      </c>
      <c r="F60" s="68">
        <v>59.772296086371988</v>
      </c>
      <c r="G60" s="68">
        <v>276.17592175508122</v>
      </c>
      <c r="H60" s="68">
        <v>711.25742035758208</v>
      </c>
      <c r="I60" s="68">
        <v>1614.1437189961377</v>
      </c>
      <c r="J60" s="68">
        <v>14.575127954669821</v>
      </c>
      <c r="K60" s="68">
        <v>3685.0524000059554</v>
      </c>
      <c r="L60" s="68">
        <v>231.79713757914288</v>
      </c>
      <c r="M60" s="68">
        <v>3600.082097258482</v>
      </c>
      <c r="N60" s="69">
        <v>1.1598257710375037</v>
      </c>
      <c r="O60" s="69">
        <v>1.7676529622751607</v>
      </c>
      <c r="P60" s="68">
        <v>164.79990269037535</v>
      </c>
      <c r="Q60" s="68">
        <v>18.356125371905712</v>
      </c>
      <c r="R60" s="71">
        <v>15.16461531765283</v>
      </c>
    </row>
    <row r="61" spans="1:18" ht="15" customHeight="1" x14ac:dyDescent="0.15">
      <c r="A61" s="70">
        <v>46</v>
      </c>
      <c r="B61" s="67">
        <v>1</v>
      </c>
      <c r="C61" s="67">
        <v>54</v>
      </c>
      <c r="D61" s="68">
        <v>2482.1030164213603</v>
      </c>
      <c r="E61" s="68">
        <v>96.955636032713429</v>
      </c>
      <c r="F61" s="68">
        <v>58.373688157687226</v>
      </c>
      <c r="G61" s="68">
        <v>316.9273679470453</v>
      </c>
      <c r="H61" s="68">
        <v>745.22858248428417</v>
      </c>
      <c r="I61" s="68">
        <v>1585.6551109868471</v>
      </c>
      <c r="J61" s="68">
        <v>12.327669073924392</v>
      </c>
      <c r="K61" s="68">
        <v>3627.6311934579821</v>
      </c>
      <c r="L61" s="68">
        <v>184.75936973466426</v>
      </c>
      <c r="M61" s="68">
        <v>2911.0696543891522</v>
      </c>
      <c r="N61" s="69">
        <v>1.3707897005363712</v>
      </c>
      <c r="O61" s="69">
        <v>1.9152429855076609</v>
      </c>
      <c r="P61" s="68">
        <v>133.59410396483821</v>
      </c>
      <c r="Q61" s="68">
        <v>15.459116180714963</v>
      </c>
      <c r="R61" s="71">
        <v>13.613833881043805</v>
      </c>
    </row>
    <row r="62" spans="1:18" ht="15" customHeight="1" x14ac:dyDescent="0.15">
      <c r="A62" s="70">
        <v>47</v>
      </c>
      <c r="B62" s="67">
        <v>1</v>
      </c>
      <c r="C62" s="67">
        <v>45</v>
      </c>
      <c r="D62" s="68">
        <v>2531.3216792629328</v>
      </c>
      <c r="E62" s="68">
        <v>93.684469490075557</v>
      </c>
      <c r="F62" s="68">
        <v>58.803053504751695</v>
      </c>
      <c r="G62" s="68">
        <v>363.73494607105647</v>
      </c>
      <c r="H62" s="68">
        <v>597.70399012348537</v>
      </c>
      <c r="I62" s="68">
        <v>1448.6744985178084</v>
      </c>
      <c r="J62" s="68">
        <v>14.135185822545035</v>
      </c>
      <c r="K62" s="68">
        <v>3304.8732610390375</v>
      </c>
      <c r="L62" s="68">
        <v>782.38716872098576</v>
      </c>
      <c r="M62" s="68">
        <v>1990.6656993005504</v>
      </c>
      <c r="N62" s="69">
        <v>1.2451441774764926</v>
      </c>
      <c r="O62" s="69">
        <v>1.6117739399215927</v>
      </c>
      <c r="P62" s="68">
        <v>108.47843270495535</v>
      </c>
      <c r="Q62" s="68">
        <v>18.314530086346142</v>
      </c>
      <c r="R62" s="71">
        <v>15.687032060145681</v>
      </c>
    </row>
    <row r="63" spans="1:18" ht="15" customHeight="1" x14ac:dyDescent="0.15">
      <c r="A63" s="70">
        <v>48</v>
      </c>
      <c r="B63" s="67">
        <v>1</v>
      </c>
      <c r="C63" s="67">
        <v>46</v>
      </c>
      <c r="D63" s="68">
        <v>2326.4806376658444</v>
      </c>
      <c r="E63" s="68">
        <v>87.462646377191803</v>
      </c>
      <c r="F63" s="68">
        <v>44.582386479764743</v>
      </c>
      <c r="G63" s="68">
        <v>276.79256583809183</v>
      </c>
      <c r="H63" s="68">
        <v>446.9186484572582</v>
      </c>
      <c r="I63" s="68">
        <v>1287.9796558531211</v>
      </c>
      <c r="J63" s="68">
        <v>11.905897541845857</v>
      </c>
      <c r="K63" s="68">
        <v>2829.7733313516842</v>
      </c>
      <c r="L63" s="68">
        <v>152.74654152184286</v>
      </c>
      <c r="M63" s="68">
        <v>1241.4174963990306</v>
      </c>
      <c r="N63" s="69">
        <v>1.0491641450972959</v>
      </c>
      <c r="O63" s="69">
        <v>1.3481143961328537</v>
      </c>
      <c r="P63" s="68">
        <v>84.063927688364288</v>
      </c>
      <c r="Q63" s="68">
        <v>13.271206724633819</v>
      </c>
      <c r="R63" s="71">
        <v>15.184216295239942</v>
      </c>
    </row>
    <row r="64" spans="1:18" ht="15" customHeight="1" x14ac:dyDescent="0.15">
      <c r="A64" s="70">
        <v>49</v>
      </c>
      <c r="B64" s="67">
        <v>1</v>
      </c>
      <c r="C64" s="67">
        <v>52</v>
      </c>
      <c r="D64" s="68">
        <v>2202.5466505783925</v>
      </c>
      <c r="E64" s="68">
        <v>94.115368839773311</v>
      </c>
      <c r="F64" s="68">
        <v>49.165324746893255</v>
      </c>
      <c r="G64" s="68">
        <v>261.31535825184994</v>
      </c>
      <c r="H64" s="68">
        <v>489.08925990310854</v>
      </c>
      <c r="I64" s="68">
        <v>1351.6536786064448</v>
      </c>
      <c r="J64" s="68">
        <v>12.926581107792426</v>
      </c>
      <c r="K64" s="68">
        <v>3013.4081071782703</v>
      </c>
      <c r="L64" s="68">
        <v>1313.3975804381662</v>
      </c>
      <c r="M64" s="68">
        <v>2803.0989534289415</v>
      </c>
      <c r="N64" s="69">
        <v>1.0828493091885605</v>
      </c>
      <c r="O64" s="69">
        <v>1.6745921033160531</v>
      </c>
      <c r="P64" s="68">
        <v>106.5879173501975</v>
      </c>
      <c r="Q64" s="68">
        <v>12.571980056665712</v>
      </c>
      <c r="R64" s="71">
        <v>12.701102366400054</v>
      </c>
    </row>
    <row r="65" spans="1:18" ht="15" customHeight="1" x14ac:dyDescent="0.15">
      <c r="A65" s="70">
        <v>50</v>
      </c>
      <c r="B65" s="67">
        <v>1</v>
      </c>
      <c r="C65" s="67">
        <v>37</v>
      </c>
      <c r="D65" s="68">
        <v>2322.2598617639587</v>
      </c>
      <c r="E65" s="68">
        <v>81.998355145528151</v>
      </c>
      <c r="F65" s="68">
        <v>65.790724214302159</v>
      </c>
      <c r="G65" s="68">
        <v>344.86205072606924</v>
      </c>
      <c r="H65" s="68">
        <v>622.34019509419943</v>
      </c>
      <c r="I65" s="68">
        <v>1288.7568615368252</v>
      </c>
      <c r="J65" s="68">
        <v>10.374721401612787</v>
      </c>
      <c r="K65" s="68">
        <v>2948.6303977771386</v>
      </c>
      <c r="L65" s="68">
        <v>247.05305608090001</v>
      </c>
      <c r="M65" s="68">
        <v>1608.341142961686</v>
      </c>
      <c r="N65" s="69">
        <v>1.1306374144340643</v>
      </c>
      <c r="O65" s="69">
        <v>1.4880805108095891</v>
      </c>
      <c r="P65" s="68">
        <v>117.88882500659111</v>
      </c>
      <c r="Q65" s="68">
        <v>12.838741007365963</v>
      </c>
      <c r="R65" s="71">
        <v>11.515493167750893</v>
      </c>
    </row>
    <row r="66" spans="1:18" ht="15" customHeight="1" x14ac:dyDescent="0.15">
      <c r="A66" s="70">
        <v>51</v>
      </c>
      <c r="B66" s="67">
        <v>1</v>
      </c>
      <c r="C66" s="67">
        <v>51</v>
      </c>
      <c r="D66" s="68">
        <v>2626.9599572177262</v>
      </c>
      <c r="E66" s="68">
        <v>103.91642101999014</v>
      </c>
      <c r="F66" s="68">
        <v>61.843759015297849</v>
      </c>
      <c r="G66" s="68">
        <v>349.56614044626741</v>
      </c>
      <c r="H66" s="68">
        <v>685.44196364825518</v>
      </c>
      <c r="I66" s="68">
        <v>1562.9897485942536</v>
      </c>
      <c r="J66" s="68">
        <v>14.878092069834754</v>
      </c>
      <c r="K66" s="68">
        <v>3993.7211013947576</v>
      </c>
      <c r="L66" s="68">
        <v>410.70636969742827</v>
      </c>
      <c r="M66" s="68">
        <v>4635.4723342350335</v>
      </c>
      <c r="N66" s="69">
        <v>1.5164764407632745</v>
      </c>
      <c r="O66" s="69">
        <v>1.8215413605695676</v>
      </c>
      <c r="P66" s="68">
        <v>212.81703520639394</v>
      </c>
      <c r="Q66" s="68">
        <v>19.937896565828531</v>
      </c>
      <c r="R66" s="71">
        <v>15.859527480402873</v>
      </c>
    </row>
    <row r="67" spans="1:18" ht="15" customHeight="1" x14ac:dyDescent="0.15">
      <c r="A67" s="70">
        <v>52</v>
      </c>
      <c r="B67" s="67">
        <v>1</v>
      </c>
      <c r="C67" s="67">
        <v>50</v>
      </c>
      <c r="D67" s="68">
        <v>2349.0286355928583</v>
      </c>
      <c r="E67" s="68">
        <v>87.191800115103248</v>
      </c>
      <c r="F67" s="68">
        <v>54.327703787334549</v>
      </c>
      <c r="G67" s="68">
        <v>370.60491408018271</v>
      </c>
      <c r="H67" s="68">
        <v>633.68574413864258</v>
      </c>
      <c r="I67" s="68">
        <v>1409.6174416506271</v>
      </c>
      <c r="J67" s="68">
        <v>11.958882692883035</v>
      </c>
      <c r="K67" s="68">
        <v>2970.6958347928403</v>
      </c>
      <c r="L67" s="68">
        <v>209.29279845091497</v>
      </c>
      <c r="M67" s="68">
        <v>1977.5253320681149</v>
      </c>
      <c r="N67" s="69">
        <v>1.3170387675101105</v>
      </c>
      <c r="O67" s="69">
        <v>1.4289162984540322</v>
      </c>
      <c r="P67" s="68">
        <v>120.45353272744576</v>
      </c>
      <c r="Q67" s="68">
        <v>14.675885665470423</v>
      </c>
      <c r="R67" s="71">
        <v>13.570298595947802</v>
      </c>
    </row>
    <row r="68" spans="1:18" ht="15" customHeight="1" x14ac:dyDescent="0.15">
      <c r="A68" s="70">
        <v>53</v>
      </c>
      <c r="B68" s="67">
        <v>1</v>
      </c>
      <c r="C68" s="67">
        <v>55</v>
      </c>
      <c r="D68" s="68">
        <v>2727.8336711896432</v>
      </c>
      <c r="E68" s="68">
        <v>118.90738618619523</v>
      </c>
      <c r="F68" s="68">
        <v>64.485998768846471</v>
      </c>
      <c r="G68" s="68">
        <v>292.7431626285848</v>
      </c>
      <c r="H68" s="68">
        <v>1046.9103009485718</v>
      </c>
      <c r="I68" s="68">
        <v>1865.7066583723699</v>
      </c>
      <c r="J68" s="68">
        <v>15.336951453195468</v>
      </c>
      <c r="K68" s="68">
        <v>4022.4633015238496</v>
      </c>
      <c r="L68" s="68">
        <v>383.98290346211678</v>
      </c>
      <c r="M68" s="68">
        <v>3516.2761045222564</v>
      </c>
      <c r="N68" s="69">
        <v>1.4481489271423713</v>
      </c>
      <c r="O68" s="69">
        <v>1.9691584522907315</v>
      </c>
      <c r="P68" s="68">
        <v>153.48287667718321</v>
      </c>
      <c r="Q68" s="68">
        <v>16.614659094773931</v>
      </c>
      <c r="R68" s="71">
        <v>25.228581391348879</v>
      </c>
    </row>
    <row r="69" spans="1:18" ht="15" customHeight="1" x14ac:dyDescent="0.15">
      <c r="A69" s="70">
        <v>54</v>
      </c>
      <c r="B69" s="67">
        <v>1</v>
      </c>
      <c r="C69" s="67">
        <v>41</v>
      </c>
      <c r="D69" s="68">
        <v>2561.7853340256875</v>
      </c>
      <c r="E69" s="68">
        <v>101.90158344970065</v>
      </c>
      <c r="F69" s="68">
        <v>64.485804227054714</v>
      </c>
      <c r="G69" s="68">
        <v>373.176589731192</v>
      </c>
      <c r="H69" s="68">
        <v>866.1348772053974</v>
      </c>
      <c r="I69" s="68">
        <v>1712.4925869501603</v>
      </c>
      <c r="J69" s="68">
        <v>14.284744562885034</v>
      </c>
      <c r="K69" s="68">
        <v>3603.368305551076</v>
      </c>
      <c r="L69" s="68">
        <v>306.84919532208357</v>
      </c>
      <c r="M69" s="68">
        <v>2646.1711126076902</v>
      </c>
      <c r="N69" s="69">
        <v>1.3846999348961748</v>
      </c>
      <c r="O69" s="69">
        <v>2.0238354384860284</v>
      </c>
      <c r="P69" s="68">
        <v>139.65718853914032</v>
      </c>
      <c r="Q69" s="68">
        <v>17.030762423890501</v>
      </c>
      <c r="R69" s="71">
        <v>12.178546726968062</v>
      </c>
    </row>
    <row r="70" spans="1:18" ht="15" customHeight="1" x14ac:dyDescent="0.15">
      <c r="A70" s="70">
        <v>55</v>
      </c>
      <c r="B70" s="67">
        <v>1</v>
      </c>
      <c r="C70" s="67">
        <v>48</v>
      </c>
      <c r="D70" s="68">
        <v>2965.0284645360507</v>
      </c>
      <c r="E70" s="68">
        <v>108.73804762919009</v>
      </c>
      <c r="F70" s="68">
        <v>65.927513571267681</v>
      </c>
      <c r="G70" s="68">
        <v>429.97278219141469</v>
      </c>
      <c r="H70" s="68">
        <v>882.48154307282334</v>
      </c>
      <c r="I70" s="68">
        <v>1752.3347398832643</v>
      </c>
      <c r="J70" s="68">
        <v>18.743926598310534</v>
      </c>
      <c r="K70" s="68">
        <v>3978.2960521790105</v>
      </c>
      <c r="L70" s="68">
        <v>2400.8035906481819</v>
      </c>
      <c r="M70" s="68">
        <v>3627.6560569608259</v>
      </c>
      <c r="N70" s="69">
        <v>1.5439313612616352</v>
      </c>
      <c r="O70" s="69">
        <v>2.313136470568264</v>
      </c>
      <c r="P70" s="68">
        <v>165.38666541300645</v>
      </c>
      <c r="Q70" s="68">
        <v>19.572652936588753</v>
      </c>
      <c r="R70" s="71">
        <v>18.099230720973434</v>
      </c>
    </row>
    <row r="71" spans="1:18" ht="15" customHeight="1" x14ac:dyDescent="0.15">
      <c r="A71" s="70">
        <v>56</v>
      </c>
      <c r="B71" s="67">
        <v>1</v>
      </c>
      <c r="C71" s="67">
        <v>49</v>
      </c>
      <c r="D71" s="68">
        <v>2670.7682910745048</v>
      </c>
      <c r="E71" s="68">
        <v>99.825326435295878</v>
      </c>
      <c r="F71" s="68">
        <v>61.678061274331647</v>
      </c>
      <c r="G71" s="68">
        <v>417.6231150282739</v>
      </c>
      <c r="H71" s="68">
        <v>771.15127376555733</v>
      </c>
      <c r="I71" s="68">
        <v>1629.3337350853485</v>
      </c>
      <c r="J71" s="68">
        <v>13.240134802562963</v>
      </c>
      <c r="K71" s="68">
        <v>3389.5918774878764</v>
      </c>
      <c r="L71" s="68">
        <v>262.83506010442932</v>
      </c>
      <c r="M71" s="68">
        <v>2759.7670036130899</v>
      </c>
      <c r="N71" s="69">
        <v>1.4181778920838395</v>
      </c>
      <c r="O71" s="69">
        <v>1.6209494460239289</v>
      </c>
      <c r="P71" s="68">
        <v>138.24104698006855</v>
      </c>
      <c r="Q71" s="68">
        <v>16.379775027941037</v>
      </c>
      <c r="R71" s="71">
        <v>14.292855556793732</v>
      </c>
    </row>
    <row r="72" spans="1:18" ht="15" customHeight="1" x14ac:dyDescent="0.15">
      <c r="A72" s="70">
        <v>57</v>
      </c>
      <c r="B72" s="67">
        <v>1</v>
      </c>
      <c r="C72" s="67">
        <v>47</v>
      </c>
      <c r="D72" s="68">
        <v>2135.0622933273112</v>
      </c>
      <c r="E72" s="68">
        <v>70.874394637335399</v>
      </c>
      <c r="F72" s="68">
        <v>50.380691188379892</v>
      </c>
      <c r="G72" s="68">
        <v>321.75653500314604</v>
      </c>
      <c r="H72" s="68">
        <v>588.87806635704396</v>
      </c>
      <c r="I72" s="68">
        <v>1165.7083863032087</v>
      </c>
      <c r="J72" s="68">
        <v>9.799143335724926</v>
      </c>
      <c r="K72" s="68">
        <v>2788.377106172632</v>
      </c>
      <c r="L72" s="68">
        <v>122.39151665288568</v>
      </c>
      <c r="M72" s="68">
        <v>3045.388161005199</v>
      </c>
      <c r="N72" s="69">
        <v>1.0515347092465139</v>
      </c>
      <c r="O72" s="69">
        <v>1.3390274586861932</v>
      </c>
      <c r="P72" s="68">
        <v>120.21260494272823</v>
      </c>
      <c r="Q72" s="68">
        <v>14.74393784369421</v>
      </c>
      <c r="R72" s="71">
        <v>12.226103836296748</v>
      </c>
    </row>
    <row r="73" spans="1:18" ht="15" customHeight="1" x14ac:dyDescent="0.15">
      <c r="A73" s="70">
        <v>58</v>
      </c>
      <c r="B73" s="67">
        <v>1</v>
      </c>
      <c r="C73" s="67">
        <v>55</v>
      </c>
      <c r="D73" s="68">
        <v>1944.4953896551044</v>
      </c>
      <c r="E73" s="68">
        <v>81.304904754045438</v>
      </c>
      <c r="F73" s="68">
        <v>53.986645513128543</v>
      </c>
      <c r="G73" s="68">
        <v>270.74787322904484</v>
      </c>
      <c r="H73" s="68">
        <v>512.00809466866201</v>
      </c>
      <c r="I73" s="68">
        <v>1281.2248936218855</v>
      </c>
      <c r="J73" s="68">
        <v>12.193325045100964</v>
      </c>
      <c r="K73" s="68">
        <v>2634.7743025870222</v>
      </c>
      <c r="L73" s="68">
        <v>715.11865854031214</v>
      </c>
      <c r="M73" s="68">
        <v>1739.1362717556033</v>
      </c>
      <c r="N73" s="69">
        <v>1.1531766807028572</v>
      </c>
      <c r="O73" s="69">
        <v>1.3604398238264965</v>
      </c>
      <c r="P73" s="68">
        <v>89.930806796631074</v>
      </c>
      <c r="Q73" s="68">
        <v>11.812029060915998</v>
      </c>
      <c r="R73" s="71">
        <v>13.138382445803749</v>
      </c>
    </row>
    <row r="74" spans="1:18" ht="15" customHeight="1" x14ac:dyDescent="0.15">
      <c r="A74" s="70">
        <v>59</v>
      </c>
      <c r="B74" s="67">
        <v>1</v>
      </c>
      <c r="C74" s="67">
        <v>41</v>
      </c>
      <c r="D74" s="68">
        <v>2205.332057562106</v>
      </c>
      <c r="E74" s="68">
        <v>99.929436720520172</v>
      </c>
      <c r="F74" s="68">
        <v>62.034299750565431</v>
      </c>
      <c r="G74" s="68">
        <v>304.32225752588727</v>
      </c>
      <c r="H74" s="68">
        <v>915.1420544623428</v>
      </c>
      <c r="I74" s="68">
        <v>1575.8422831165299</v>
      </c>
      <c r="J74" s="68">
        <v>15.615848782793462</v>
      </c>
      <c r="K74" s="68">
        <v>3702.6220932914653</v>
      </c>
      <c r="L74" s="68">
        <v>221.16345885089433</v>
      </c>
      <c r="M74" s="68">
        <v>4455.242392181658</v>
      </c>
      <c r="N74" s="69">
        <v>1.498091500442003</v>
      </c>
      <c r="O74" s="69">
        <v>1.8235979345342213</v>
      </c>
      <c r="P74" s="68">
        <v>165.98174390637291</v>
      </c>
      <c r="Q74" s="68">
        <v>17.7788542097346</v>
      </c>
      <c r="R74" s="71">
        <v>17.851107152121568</v>
      </c>
    </row>
    <row r="75" spans="1:18" ht="15" customHeight="1" x14ac:dyDescent="0.15">
      <c r="A75" s="70">
        <v>60</v>
      </c>
      <c r="B75" s="67">
        <v>1</v>
      </c>
      <c r="C75" s="67">
        <v>41</v>
      </c>
      <c r="D75" s="68">
        <v>2555.8610703629756</v>
      </c>
      <c r="E75" s="68">
        <v>106.1257950799807</v>
      </c>
      <c r="F75" s="68">
        <v>78.028052419004979</v>
      </c>
      <c r="G75" s="68">
        <v>311.19297513755453</v>
      </c>
      <c r="H75" s="68">
        <v>888.25091287718601</v>
      </c>
      <c r="I75" s="68">
        <v>1602.6010152463246</v>
      </c>
      <c r="J75" s="68">
        <v>14.549811654763356</v>
      </c>
      <c r="K75" s="68">
        <v>3959.9156118996716</v>
      </c>
      <c r="L75" s="68">
        <v>1070.4144919867833</v>
      </c>
      <c r="M75" s="68">
        <v>2785.9171106434887</v>
      </c>
      <c r="N75" s="69">
        <v>1.4559700971445781</v>
      </c>
      <c r="O75" s="69">
        <v>2.294324922964496</v>
      </c>
      <c r="P75" s="68">
        <v>160.56151692499608</v>
      </c>
      <c r="Q75" s="68">
        <v>18.876581621947963</v>
      </c>
      <c r="R75" s="71">
        <v>15.903740167058567</v>
      </c>
    </row>
    <row r="76" spans="1:18" ht="15" customHeight="1" x14ac:dyDescent="0.15">
      <c r="A76" s="70">
        <v>61</v>
      </c>
      <c r="B76" s="67">
        <v>1</v>
      </c>
      <c r="C76" s="67">
        <v>36</v>
      </c>
      <c r="D76" s="68">
        <v>2457.0517155862021</v>
      </c>
      <c r="E76" s="68">
        <v>107.09573085461152</v>
      </c>
      <c r="F76" s="68">
        <v>77.249138478951963</v>
      </c>
      <c r="G76" s="68">
        <v>306.95168254178964</v>
      </c>
      <c r="H76" s="68">
        <v>939.28885664758707</v>
      </c>
      <c r="I76" s="68">
        <v>1718.9071797901811</v>
      </c>
      <c r="J76" s="68">
        <v>14.156598652968247</v>
      </c>
      <c r="K76" s="68">
        <v>4259.9306855956529</v>
      </c>
      <c r="L76" s="68">
        <v>411.70950049332686</v>
      </c>
      <c r="M76" s="68">
        <v>4489.7891834725369</v>
      </c>
      <c r="N76" s="69">
        <v>1.7355467583103927</v>
      </c>
      <c r="O76" s="69">
        <v>2.2137333218310498</v>
      </c>
      <c r="P76" s="68">
        <v>190.2435978378164</v>
      </c>
      <c r="Q76" s="68">
        <v>19.855260284564359</v>
      </c>
      <c r="R76" s="71">
        <v>15.042411205103708</v>
      </c>
    </row>
    <row r="77" spans="1:18" ht="15" customHeight="1" x14ac:dyDescent="0.15">
      <c r="A77" s="70">
        <v>62</v>
      </c>
      <c r="B77" s="67">
        <v>1</v>
      </c>
      <c r="C77" s="67">
        <v>40</v>
      </c>
      <c r="D77" s="68">
        <v>2882.2590461232285</v>
      </c>
      <c r="E77" s="68">
        <v>112.9143470505917</v>
      </c>
      <c r="F77" s="68">
        <v>64.817324936814003</v>
      </c>
      <c r="G77" s="68">
        <v>344.10345755123609</v>
      </c>
      <c r="H77" s="68">
        <v>825.49815494827021</v>
      </c>
      <c r="I77" s="68">
        <v>1769.3456789656825</v>
      </c>
      <c r="J77" s="68">
        <v>13.889728125543499</v>
      </c>
      <c r="K77" s="68">
        <v>3540.7073880423877</v>
      </c>
      <c r="L77" s="68">
        <v>383.93045604437827</v>
      </c>
      <c r="M77" s="68">
        <v>2532.9790145036791</v>
      </c>
      <c r="N77" s="69">
        <v>1.4107304959206355</v>
      </c>
      <c r="O77" s="69">
        <v>1.9451748474641712</v>
      </c>
      <c r="P77" s="68">
        <v>125.72149618188857</v>
      </c>
      <c r="Q77" s="68">
        <v>14.101991192764178</v>
      </c>
      <c r="R77" s="71">
        <v>13.88928587118107</v>
      </c>
    </row>
    <row r="78" spans="1:18" ht="15" customHeight="1" x14ac:dyDescent="0.15">
      <c r="A78" s="70">
        <v>63</v>
      </c>
      <c r="B78" s="67">
        <v>1</v>
      </c>
      <c r="C78" s="67">
        <v>54</v>
      </c>
      <c r="D78" s="68">
        <v>2376.680543524868</v>
      </c>
      <c r="E78" s="68">
        <v>90.229122690141665</v>
      </c>
      <c r="F78" s="68">
        <v>55.723587114378212</v>
      </c>
      <c r="G78" s="68">
        <v>371.76590244150293</v>
      </c>
      <c r="H78" s="68">
        <v>520.46876784202379</v>
      </c>
      <c r="I78" s="68">
        <v>1401.5970262434791</v>
      </c>
      <c r="J78" s="68">
        <v>11.88632821120525</v>
      </c>
      <c r="K78" s="68">
        <v>3182.4304131947515</v>
      </c>
      <c r="L78" s="68">
        <v>395.79620920531426</v>
      </c>
      <c r="M78" s="68">
        <v>2744.8206653511343</v>
      </c>
      <c r="N78" s="69">
        <v>1.3563292340170785</v>
      </c>
      <c r="O78" s="69">
        <v>1.4047137258586395</v>
      </c>
      <c r="P78" s="68">
        <v>124.65407766070109</v>
      </c>
      <c r="Q78" s="68">
        <v>16.385624751221997</v>
      </c>
      <c r="R78" s="71">
        <v>12.499965403200852</v>
      </c>
    </row>
    <row r="79" spans="1:18" ht="15" customHeight="1" x14ac:dyDescent="0.15">
      <c r="A79" s="70">
        <v>64</v>
      </c>
      <c r="B79" s="67">
        <v>1</v>
      </c>
      <c r="C79" s="67">
        <v>46</v>
      </c>
      <c r="D79" s="68">
        <v>2446.4500818730739</v>
      </c>
      <c r="E79" s="68">
        <v>90.799744433081258</v>
      </c>
      <c r="F79" s="68">
        <v>64.630116693810507</v>
      </c>
      <c r="G79" s="68">
        <v>358.11434307757685</v>
      </c>
      <c r="H79" s="68">
        <v>502.91671473499525</v>
      </c>
      <c r="I79" s="68">
        <v>1371.0304067605155</v>
      </c>
      <c r="J79" s="68">
        <v>10.031432630560891</v>
      </c>
      <c r="K79" s="68">
        <v>2835.4472905470357</v>
      </c>
      <c r="L79" s="68">
        <v>352.49964064381112</v>
      </c>
      <c r="M79" s="68">
        <v>2025.7470494173542</v>
      </c>
      <c r="N79" s="69">
        <v>1.4774222251757567</v>
      </c>
      <c r="O79" s="69">
        <v>1.4678291325792003</v>
      </c>
      <c r="P79" s="68">
        <v>110.02530532520142</v>
      </c>
      <c r="Q79" s="68">
        <v>11.899659389033891</v>
      </c>
      <c r="R79" s="71">
        <v>10.927800501689813</v>
      </c>
    </row>
    <row r="80" spans="1:18" ht="15" customHeight="1" x14ac:dyDescent="0.15">
      <c r="A80" s="70">
        <v>65</v>
      </c>
      <c r="B80" s="67">
        <v>1</v>
      </c>
      <c r="C80" s="67">
        <v>34</v>
      </c>
      <c r="D80" s="68">
        <v>3050.9345952624603</v>
      </c>
      <c r="E80" s="68">
        <v>112.03161884114023</v>
      </c>
      <c r="F80" s="68">
        <v>67.984532061940868</v>
      </c>
      <c r="G80" s="68">
        <v>467.29020511522003</v>
      </c>
      <c r="H80" s="68">
        <v>686.38191198942343</v>
      </c>
      <c r="I80" s="68">
        <v>1739.4692269728996</v>
      </c>
      <c r="J80" s="68">
        <v>16.259576392636497</v>
      </c>
      <c r="K80" s="68">
        <v>3749.4371404695485</v>
      </c>
      <c r="L80" s="68">
        <v>280.74795491641856</v>
      </c>
      <c r="M80" s="68">
        <v>3143.3814750575912</v>
      </c>
      <c r="N80" s="69">
        <v>1.7827130894043606</v>
      </c>
      <c r="O80" s="69">
        <v>1.6718886656586673</v>
      </c>
      <c r="P80" s="68">
        <v>145.25475814346788</v>
      </c>
      <c r="Q80" s="68">
        <v>19.056955485415823</v>
      </c>
      <c r="R80" s="71">
        <v>17.686627826001811</v>
      </c>
    </row>
    <row r="81" spans="1:18" ht="15" customHeight="1" x14ac:dyDescent="0.15">
      <c r="A81" s="70">
        <v>66</v>
      </c>
      <c r="B81" s="67">
        <v>1</v>
      </c>
      <c r="C81" s="67">
        <v>33</v>
      </c>
      <c r="D81" s="68">
        <v>2451.6794353598561</v>
      </c>
      <c r="E81" s="68">
        <v>84.425543611775055</v>
      </c>
      <c r="F81" s="68">
        <v>48.201454645795287</v>
      </c>
      <c r="G81" s="68">
        <v>368.23477151332821</v>
      </c>
      <c r="H81" s="68">
        <v>616.26129503556956</v>
      </c>
      <c r="I81" s="68">
        <v>1366.5397122975496</v>
      </c>
      <c r="J81" s="68">
        <v>10.258073690509638</v>
      </c>
      <c r="K81" s="68">
        <v>2920.8735350152024</v>
      </c>
      <c r="L81" s="68">
        <v>145.87892963496643</v>
      </c>
      <c r="M81" s="68">
        <v>3816.0044926438718</v>
      </c>
      <c r="N81" s="69">
        <v>1.2144786518743997</v>
      </c>
      <c r="O81" s="69">
        <v>1.2711342090914322</v>
      </c>
      <c r="P81" s="68">
        <v>100.13884756985821</v>
      </c>
      <c r="Q81" s="68">
        <v>14.46106880021507</v>
      </c>
      <c r="R81" s="71">
        <v>13.449698308228943</v>
      </c>
    </row>
    <row r="82" spans="1:18" ht="15" customHeight="1" x14ac:dyDescent="0.15">
      <c r="A82" s="70">
        <v>67</v>
      </c>
      <c r="B82" s="67">
        <v>1</v>
      </c>
      <c r="C82" s="67">
        <v>38</v>
      </c>
      <c r="D82" s="68">
        <v>3175.2032773693904</v>
      </c>
      <c r="E82" s="68">
        <v>105.81904589036547</v>
      </c>
      <c r="F82" s="68">
        <v>60.254824598188243</v>
      </c>
      <c r="G82" s="68">
        <v>541.64876409044859</v>
      </c>
      <c r="H82" s="68">
        <v>644.40554588227644</v>
      </c>
      <c r="I82" s="68">
        <v>1646.9074718393144</v>
      </c>
      <c r="J82" s="68">
        <v>14.112490256178605</v>
      </c>
      <c r="K82" s="68">
        <v>3584.3074787328701</v>
      </c>
      <c r="L82" s="68">
        <v>300.12280478222999</v>
      </c>
      <c r="M82" s="68">
        <v>2506.4896197910602</v>
      </c>
      <c r="N82" s="69">
        <v>1.5676976859782819</v>
      </c>
      <c r="O82" s="69">
        <v>1.5287635679049461</v>
      </c>
      <c r="P82" s="68">
        <v>129.23084106308502</v>
      </c>
      <c r="Q82" s="68">
        <v>19.814315892833463</v>
      </c>
      <c r="R82" s="71">
        <v>16.296308925434804</v>
      </c>
    </row>
    <row r="83" spans="1:18" ht="15" customHeight="1" x14ac:dyDescent="0.15">
      <c r="A83" s="70">
        <v>68</v>
      </c>
      <c r="B83" s="67">
        <v>1</v>
      </c>
      <c r="C83" s="67">
        <v>41</v>
      </c>
      <c r="D83" s="68">
        <v>2446.2316349463026</v>
      </c>
      <c r="E83" s="68">
        <v>95.884716367302886</v>
      </c>
      <c r="F83" s="68">
        <v>62.448480333351533</v>
      </c>
      <c r="G83" s="68">
        <v>285.12828117633507</v>
      </c>
      <c r="H83" s="68">
        <v>607.06494653493735</v>
      </c>
      <c r="I83" s="68">
        <v>1392.2445113748854</v>
      </c>
      <c r="J83" s="68">
        <v>13.060221398984963</v>
      </c>
      <c r="K83" s="68">
        <v>3171.3368802949963</v>
      </c>
      <c r="L83" s="68">
        <v>753.06239803833921</v>
      </c>
      <c r="M83" s="68">
        <v>2971.972710392422</v>
      </c>
      <c r="N83" s="69">
        <v>1.3919271472061889</v>
      </c>
      <c r="O83" s="69">
        <v>1.7887334031373432</v>
      </c>
      <c r="P83" s="68">
        <v>141.08282555067788</v>
      </c>
      <c r="Q83" s="68">
        <v>12.743766683839283</v>
      </c>
      <c r="R83" s="71">
        <v>16.62837718395765</v>
      </c>
    </row>
    <row r="84" spans="1:18" ht="15" customHeight="1" x14ac:dyDescent="0.15">
      <c r="A84" s="70">
        <v>69</v>
      </c>
      <c r="B84" s="67">
        <v>1</v>
      </c>
      <c r="C84" s="67">
        <v>38</v>
      </c>
      <c r="D84" s="68">
        <v>3012.5789457055334</v>
      </c>
      <c r="E84" s="68">
        <v>109.92673916926037</v>
      </c>
      <c r="F84" s="68">
        <v>52.090185065861078</v>
      </c>
      <c r="G84" s="68">
        <v>400.73595728294788</v>
      </c>
      <c r="H84" s="68">
        <v>868.98785114035968</v>
      </c>
      <c r="I84" s="68">
        <v>1844.4972147949918</v>
      </c>
      <c r="J84" s="68">
        <v>16.906403648557138</v>
      </c>
      <c r="K84" s="68">
        <v>4087.6112282083086</v>
      </c>
      <c r="L84" s="68">
        <v>586.62556197290212</v>
      </c>
      <c r="M84" s="68">
        <v>4188.4221795253861</v>
      </c>
      <c r="N84" s="69">
        <v>1.5216040909598567</v>
      </c>
      <c r="O84" s="69">
        <v>1.7727594621351075</v>
      </c>
      <c r="P84" s="68">
        <v>165.99353735985321</v>
      </c>
      <c r="Q84" s="68">
        <v>19.89163317266561</v>
      </c>
      <c r="R84" s="71">
        <v>19.631111682927884</v>
      </c>
    </row>
    <row r="85" spans="1:18" ht="15" customHeight="1" x14ac:dyDescent="0.15">
      <c r="A85" s="70">
        <v>70</v>
      </c>
      <c r="B85" s="67">
        <v>1</v>
      </c>
      <c r="C85" s="67">
        <v>32</v>
      </c>
      <c r="D85" s="68">
        <v>2563.9996971477244</v>
      </c>
      <c r="E85" s="68">
        <v>100.71340126776791</v>
      </c>
      <c r="F85" s="68">
        <v>60.231254651161613</v>
      </c>
      <c r="G85" s="68">
        <v>315.34102327883346</v>
      </c>
      <c r="H85" s="68">
        <v>828.23126084540797</v>
      </c>
      <c r="I85" s="68">
        <v>1640.0768934085961</v>
      </c>
      <c r="J85" s="68">
        <v>12.813873013709534</v>
      </c>
      <c r="K85" s="68">
        <v>3097.8715775002815</v>
      </c>
      <c r="L85" s="68">
        <v>235.55432711459429</v>
      </c>
      <c r="M85" s="68">
        <v>2807.7672876954484</v>
      </c>
      <c r="N85" s="69">
        <v>1.4560850092368067</v>
      </c>
      <c r="O85" s="69">
        <v>1.6253401930852431</v>
      </c>
      <c r="P85" s="68">
        <v>98.878614786491084</v>
      </c>
      <c r="Q85" s="68">
        <v>13.145980310738681</v>
      </c>
      <c r="R85" s="71">
        <v>16.54115995772252</v>
      </c>
    </row>
    <row r="86" spans="1:18" ht="15" customHeight="1" x14ac:dyDescent="0.15">
      <c r="A86" s="70">
        <v>71</v>
      </c>
      <c r="B86" s="67">
        <v>1</v>
      </c>
      <c r="C86" s="67">
        <v>53</v>
      </c>
      <c r="D86" s="68">
        <v>2340.2238911264872</v>
      </c>
      <c r="E86" s="68">
        <v>84.860544149238578</v>
      </c>
      <c r="F86" s="68">
        <v>58.013377401198774</v>
      </c>
      <c r="G86" s="68">
        <v>283.86665825945994</v>
      </c>
      <c r="H86" s="68">
        <v>704.35014363849166</v>
      </c>
      <c r="I86" s="68">
        <v>1398.799170993248</v>
      </c>
      <c r="J86" s="68">
        <v>12.558330874577498</v>
      </c>
      <c r="K86" s="68">
        <v>3125.5894988967693</v>
      </c>
      <c r="L86" s="68">
        <v>215.28487962173568</v>
      </c>
      <c r="M86" s="68">
        <v>3387.6623777739228</v>
      </c>
      <c r="N86" s="69">
        <v>1.132298667717428</v>
      </c>
      <c r="O86" s="69">
        <v>1.572544889520086</v>
      </c>
      <c r="P86" s="68">
        <v>122.28776933168179</v>
      </c>
      <c r="Q86" s="68">
        <v>14.510308385440998</v>
      </c>
      <c r="R86" s="71">
        <v>14.819835197506075</v>
      </c>
    </row>
    <row r="87" spans="1:18" ht="15" customHeight="1" x14ac:dyDescent="0.15">
      <c r="A87" s="70">
        <v>72</v>
      </c>
      <c r="B87" s="67">
        <v>1</v>
      </c>
      <c r="C87" s="67">
        <v>50</v>
      </c>
      <c r="D87" s="68">
        <v>2804.9348077517275</v>
      </c>
      <c r="E87" s="68">
        <v>100.79993023756039</v>
      </c>
      <c r="F87" s="68">
        <v>68.298169423244005</v>
      </c>
      <c r="G87" s="68">
        <v>398.40703941043068</v>
      </c>
      <c r="H87" s="68">
        <v>654.39691452687123</v>
      </c>
      <c r="I87" s="68">
        <v>1571.7516363406953</v>
      </c>
      <c r="J87" s="68">
        <v>13.109207454966068</v>
      </c>
      <c r="K87" s="68">
        <v>3399.4300702707301</v>
      </c>
      <c r="L87" s="68">
        <v>469.41935714285717</v>
      </c>
      <c r="M87" s="68">
        <v>3636.138580252215</v>
      </c>
      <c r="N87" s="69">
        <v>1.4712214307091032</v>
      </c>
      <c r="O87" s="69">
        <v>1.6198838324511569</v>
      </c>
      <c r="P87" s="68">
        <v>133.95256405395179</v>
      </c>
      <c r="Q87" s="68">
        <v>15.750845719146357</v>
      </c>
      <c r="R87" s="71">
        <v>14.029632109318754</v>
      </c>
    </row>
    <row r="88" spans="1:18" ht="15" customHeight="1" x14ac:dyDescent="0.15">
      <c r="A88" s="70">
        <v>73</v>
      </c>
      <c r="B88" s="67">
        <v>1</v>
      </c>
      <c r="C88" s="67">
        <v>54</v>
      </c>
      <c r="D88" s="68">
        <v>1720.7606787795346</v>
      </c>
      <c r="E88" s="68">
        <v>66.355360640348451</v>
      </c>
      <c r="F88" s="68">
        <v>43.027225799498538</v>
      </c>
      <c r="G88" s="68">
        <v>257.35642012087163</v>
      </c>
      <c r="H88" s="68">
        <v>565.15943872897435</v>
      </c>
      <c r="I88" s="68">
        <v>1084.1295147713815</v>
      </c>
      <c r="J88" s="68">
        <v>9.0419285359158952</v>
      </c>
      <c r="K88" s="68">
        <v>2482.1733935813986</v>
      </c>
      <c r="L88" s="68">
        <v>196.15285813830005</v>
      </c>
      <c r="M88" s="68">
        <v>2229.554198476691</v>
      </c>
      <c r="N88" s="69">
        <v>1.0102858227200533</v>
      </c>
      <c r="O88" s="69">
        <v>1.1316671303419861</v>
      </c>
      <c r="P88" s="68">
        <v>79.634916031706425</v>
      </c>
      <c r="Q88" s="68">
        <v>10.938993996565603</v>
      </c>
      <c r="R88" s="71">
        <v>11.797726199021698</v>
      </c>
    </row>
    <row r="89" spans="1:18" ht="15" customHeight="1" x14ac:dyDescent="0.15">
      <c r="A89" s="70">
        <v>74</v>
      </c>
      <c r="B89" s="67">
        <v>1</v>
      </c>
      <c r="C89" s="67">
        <v>42</v>
      </c>
      <c r="D89" s="68">
        <v>2132.029451152388</v>
      </c>
      <c r="E89" s="68">
        <v>75.397708470108725</v>
      </c>
      <c r="F89" s="68">
        <v>50.500673018494815</v>
      </c>
      <c r="G89" s="68">
        <v>338.47710307194751</v>
      </c>
      <c r="H89" s="68">
        <v>587.94212183343677</v>
      </c>
      <c r="I89" s="68">
        <v>1259.4206696912611</v>
      </c>
      <c r="J89" s="68">
        <v>11.576735170465753</v>
      </c>
      <c r="K89" s="68">
        <v>2751.6281300349724</v>
      </c>
      <c r="L89" s="68">
        <v>449.91250898888927</v>
      </c>
      <c r="M89" s="68">
        <v>2564.2000891245093</v>
      </c>
      <c r="N89" s="69">
        <v>1.2218547607199608</v>
      </c>
      <c r="O89" s="69">
        <v>1.2653894610868357</v>
      </c>
      <c r="P89" s="68">
        <v>128.37372368792964</v>
      </c>
      <c r="Q89" s="68">
        <v>13.409714981277286</v>
      </c>
      <c r="R89" s="71">
        <v>12.844355356894889</v>
      </c>
    </row>
    <row r="90" spans="1:18" ht="15" customHeight="1" x14ac:dyDescent="0.15">
      <c r="A90" s="70">
        <v>75</v>
      </c>
      <c r="B90" s="67">
        <v>1</v>
      </c>
      <c r="C90" s="67">
        <v>41</v>
      </c>
      <c r="D90" s="68">
        <v>3009.7341343506373</v>
      </c>
      <c r="E90" s="68">
        <v>113.60618590863828</v>
      </c>
      <c r="F90" s="68">
        <v>80.795699102311985</v>
      </c>
      <c r="G90" s="68">
        <v>393.09435160163309</v>
      </c>
      <c r="H90" s="68">
        <v>861.02072178479659</v>
      </c>
      <c r="I90" s="68">
        <v>1652.6138834720507</v>
      </c>
      <c r="J90" s="68">
        <v>18.451610412797145</v>
      </c>
      <c r="K90" s="68">
        <v>4463.7728929366704</v>
      </c>
      <c r="L90" s="68">
        <v>371.42216940367138</v>
      </c>
      <c r="M90" s="68">
        <v>5391.8410147495906</v>
      </c>
      <c r="N90" s="69">
        <v>1.7766761603190857</v>
      </c>
      <c r="O90" s="69">
        <v>2.0046852330747469</v>
      </c>
      <c r="P90" s="68">
        <v>275.32651363875817</v>
      </c>
      <c r="Q90" s="68">
        <v>23.046261573506108</v>
      </c>
      <c r="R90" s="71">
        <v>18.395328024988476</v>
      </c>
    </row>
    <row r="91" spans="1:18" ht="15" customHeight="1" x14ac:dyDescent="0.15">
      <c r="A91" s="70">
        <v>76</v>
      </c>
      <c r="B91" s="67">
        <v>1</v>
      </c>
      <c r="C91" s="67">
        <v>47</v>
      </c>
      <c r="D91" s="68">
        <v>2005.0445866694106</v>
      </c>
      <c r="E91" s="68">
        <v>69.925448671087139</v>
      </c>
      <c r="F91" s="68">
        <v>75.267855170385999</v>
      </c>
      <c r="G91" s="68">
        <v>251.65743197637948</v>
      </c>
      <c r="H91" s="68">
        <v>353.4458542271322</v>
      </c>
      <c r="I91" s="68">
        <v>971.44156907731451</v>
      </c>
      <c r="J91" s="68">
        <v>9.8660016572175699</v>
      </c>
      <c r="K91" s="68">
        <v>2062.5974129370447</v>
      </c>
      <c r="L91" s="68">
        <v>698.02156017393565</v>
      </c>
      <c r="M91" s="68">
        <v>2158.5815567744889</v>
      </c>
      <c r="N91" s="69">
        <v>1.0758420902532999</v>
      </c>
      <c r="O91" s="69">
        <v>1.1492313210754428</v>
      </c>
      <c r="P91" s="68">
        <v>99.271040223005002</v>
      </c>
      <c r="Q91" s="68">
        <v>9.8386883273655705</v>
      </c>
      <c r="R91" s="71">
        <v>11.816508913104775</v>
      </c>
    </row>
    <row r="92" spans="1:18" ht="15" customHeight="1" x14ac:dyDescent="0.15">
      <c r="A92" s="70">
        <v>77</v>
      </c>
      <c r="B92" s="67">
        <v>1</v>
      </c>
      <c r="C92" s="67">
        <v>39</v>
      </c>
      <c r="D92" s="68">
        <v>2099.7098539857411</v>
      </c>
      <c r="E92" s="68">
        <v>96.50569894683801</v>
      </c>
      <c r="F92" s="68">
        <v>71.092166582786305</v>
      </c>
      <c r="G92" s="68">
        <v>233.00610440110444</v>
      </c>
      <c r="H92" s="68">
        <v>430.50685695334857</v>
      </c>
      <c r="I92" s="68">
        <v>1184.4208295161386</v>
      </c>
      <c r="J92" s="68">
        <v>11.440423378271715</v>
      </c>
      <c r="K92" s="68">
        <v>2452.896521758074</v>
      </c>
      <c r="L92" s="68">
        <v>244.72479296560854</v>
      </c>
      <c r="M92" s="68">
        <v>2888.5138047358987</v>
      </c>
      <c r="N92" s="69">
        <v>1.3502803525169784</v>
      </c>
      <c r="O92" s="69">
        <v>1.2423671278817496</v>
      </c>
      <c r="P92" s="68">
        <v>61.861274443414281</v>
      </c>
      <c r="Q92" s="68">
        <v>9.4756210754888581</v>
      </c>
      <c r="R92" s="71">
        <v>12.621929861949916</v>
      </c>
    </row>
    <row r="93" spans="1:18" ht="15" customHeight="1" x14ac:dyDescent="0.15">
      <c r="A93" s="70">
        <v>78</v>
      </c>
      <c r="B93" s="67">
        <v>1</v>
      </c>
      <c r="C93" s="67">
        <v>50</v>
      </c>
      <c r="D93" s="68">
        <v>1923.1126696280171</v>
      </c>
      <c r="E93" s="68">
        <v>85.147633014036714</v>
      </c>
      <c r="F93" s="68">
        <v>83.367785750163151</v>
      </c>
      <c r="G93" s="68">
        <v>181.2206720819963</v>
      </c>
      <c r="H93" s="68">
        <v>498.6578769696028</v>
      </c>
      <c r="I93" s="68">
        <v>1153.7233008099715</v>
      </c>
      <c r="J93" s="68">
        <v>12.766159154928284</v>
      </c>
      <c r="K93" s="68">
        <v>2666.6846007718782</v>
      </c>
      <c r="L93" s="68">
        <v>533.89732942196429</v>
      </c>
      <c r="M93" s="68">
        <v>5264.1918790894642</v>
      </c>
      <c r="N93" s="69">
        <v>1.1227626679832714</v>
      </c>
      <c r="O93" s="69">
        <v>1.4554751809982858</v>
      </c>
      <c r="P93" s="68">
        <v>154.78770205689281</v>
      </c>
      <c r="Q93" s="68">
        <v>11.542697438307357</v>
      </c>
      <c r="R93" s="71">
        <v>10.481294124272317</v>
      </c>
    </row>
    <row r="94" spans="1:18" ht="15" customHeight="1" x14ac:dyDescent="0.15">
      <c r="A94" s="70">
        <v>79</v>
      </c>
      <c r="B94" s="67">
        <v>1</v>
      </c>
      <c r="C94" s="67">
        <v>49</v>
      </c>
      <c r="D94" s="68">
        <v>1569.3169968603081</v>
      </c>
      <c r="E94" s="68">
        <v>75.208640219782794</v>
      </c>
      <c r="F94" s="68">
        <v>37.906374254316361</v>
      </c>
      <c r="G94" s="68">
        <v>172.89597383047163</v>
      </c>
      <c r="H94" s="68">
        <v>281.96861538461638</v>
      </c>
      <c r="I94" s="68">
        <v>958.17359419158595</v>
      </c>
      <c r="J94" s="68">
        <v>7.5774831397177138</v>
      </c>
      <c r="K94" s="68">
        <v>1967.7537284146779</v>
      </c>
      <c r="L94" s="68">
        <v>87.618928571428555</v>
      </c>
      <c r="M94" s="68">
        <v>1652.2318642072139</v>
      </c>
      <c r="N94" s="69">
        <v>0.81195348508641429</v>
      </c>
      <c r="O94" s="69">
        <v>0.82440035321824301</v>
      </c>
      <c r="P94" s="68">
        <v>66.095051805343573</v>
      </c>
      <c r="Q94" s="68">
        <v>6.0001255886998566</v>
      </c>
      <c r="R94" s="71">
        <v>9.4132863400468221</v>
      </c>
    </row>
    <row r="95" spans="1:18" ht="15" customHeight="1" x14ac:dyDescent="0.15">
      <c r="A95" s="70">
        <v>80</v>
      </c>
      <c r="B95" s="67">
        <v>1</v>
      </c>
      <c r="C95" s="67">
        <v>50</v>
      </c>
      <c r="D95" s="68">
        <v>2723.2817870059671</v>
      </c>
      <c r="E95" s="68">
        <v>109.38455268230292</v>
      </c>
      <c r="F95" s="68">
        <v>77.161715396053495</v>
      </c>
      <c r="G95" s="68">
        <v>319.65312564505984</v>
      </c>
      <c r="H95" s="68">
        <v>568.09190659322769</v>
      </c>
      <c r="I95" s="68">
        <v>1512.4896690449714</v>
      </c>
      <c r="J95" s="68">
        <v>16.764207734402998</v>
      </c>
      <c r="K95" s="68">
        <v>3827.9955328231822</v>
      </c>
      <c r="L95" s="68">
        <v>863.64642857142849</v>
      </c>
      <c r="M95" s="68">
        <v>8886.2404352428584</v>
      </c>
      <c r="N95" s="69">
        <v>1.3567403066217714</v>
      </c>
      <c r="O95" s="69">
        <v>1.8070575803477424</v>
      </c>
      <c r="P95" s="68">
        <v>188.45306407873642</v>
      </c>
      <c r="Q95" s="68">
        <v>13.465971064642002</v>
      </c>
      <c r="R95" s="71">
        <v>11.641387488102776</v>
      </c>
    </row>
    <row r="96" spans="1:18" ht="15" customHeight="1" x14ac:dyDescent="0.15">
      <c r="A96" s="70">
        <v>81</v>
      </c>
      <c r="B96" s="67">
        <v>1</v>
      </c>
      <c r="C96" s="67">
        <v>55</v>
      </c>
      <c r="D96" s="68">
        <v>2188.3224785913894</v>
      </c>
      <c r="E96" s="68">
        <v>92.699210498740243</v>
      </c>
      <c r="F96" s="68">
        <v>72.241706708182988</v>
      </c>
      <c r="G96" s="68">
        <v>260.71007040953026</v>
      </c>
      <c r="H96" s="68">
        <v>633.92513449947717</v>
      </c>
      <c r="I96" s="68">
        <v>1389.147862675308</v>
      </c>
      <c r="J96" s="68">
        <v>14.182221889596146</v>
      </c>
      <c r="K96" s="68">
        <v>2978.1040697246071</v>
      </c>
      <c r="L96" s="68">
        <v>1251.3963080257929</v>
      </c>
      <c r="M96" s="68">
        <v>5176.3982390918818</v>
      </c>
      <c r="N96" s="69">
        <v>1.3051381199076142</v>
      </c>
      <c r="O96" s="69">
        <v>1.8371300011317218</v>
      </c>
      <c r="P96" s="68">
        <v>138.56738862744643</v>
      </c>
      <c r="Q96" s="68">
        <v>13.860535281371002</v>
      </c>
      <c r="R96" s="71">
        <v>14.329934982428707</v>
      </c>
    </row>
    <row r="97" spans="1:18" ht="15" customHeight="1" x14ac:dyDescent="0.15">
      <c r="A97" s="70">
        <v>82</v>
      </c>
      <c r="B97" s="67">
        <v>1</v>
      </c>
      <c r="C97" s="67">
        <v>39</v>
      </c>
      <c r="D97" s="68">
        <v>1875.2329974618626</v>
      </c>
      <c r="E97" s="68">
        <v>80.684517139168847</v>
      </c>
      <c r="F97" s="68">
        <v>43.903747441899711</v>
      </c>
      <c r="G97" s="68">
        <v>215.19104102368107</v>
      </c>
      <c r="H97" s="68">
        <v>314.77395778788571</v>
      </c>
      <c r="I97" s="68">
        <v>1086.4567902905087</v>
      </c>
      <c r="J97" s="68">
        <v>9.3088905999904998</v>
      </c>
      <c r="K97" s="68">
        <v>2153.6914888556544</v>
      </c>
      <c r="L97" s="68">
        <v>290.21679168657573</v>
      </c>
      <c r="M97" s="68">
        <v>3301.3016311074643</v>
      </c>
      <c r="N97" s="69">
        <v>0.85261304279269279</v>
      </c>
      <c r="O97" s="69">
        <v>1.0694255051565</v>
      </c>
      <c r="P97" s="68">
        <v>104.07169052993217</v>
      </c>
      <c r="Q97" s="68">
        <v>8.1625869909626427</v>
      </c>
      <c r="R97" s="71">
        <v>11.178232369804578</v>
      </c>
    </row>
    <row r="98" spans="1:18" ht="15" customHeight="1" x14ac:dyDescent="0.15">
      <c r="A98" s="70">
        <v>83</v>
      </c>
      <c r="B98" s="67">
        <v>1</v>
      </c>
      <c r="C98" s="67">
        <v>35</v>
      </c>
      <c r="D98" s="68">
        <v>1638.2932834667042</v>
      </c>
      <c r="E98" s="68">
        <v>62.792733280957506</v>
      </c>
      <c r="F98" s="68">
        <v>53.195922715188502</v>
      </c>
      <c r="G98" s="68">
        <v>166.99529155720094</v>
      </c>
      <c r="H98" s="68">
        <v>293.90074650132789</v>
      </c>
      <c r="I98" s="68">
        <v>920.00929844472762</v>
      </c>
      <c r="J98" s="68">
        <v>7.0515819881509998</v>
      </c>
      <c r="K98" s="68">
        <v>2166.9643905509179</v>
      </c>
      <c r="L98" s="68">
        <v>139.99983722820497</v>
      </c>
      <c r="M98" s="68">
        <v>1729.1651058410935</v>
      </c>
      <c r="N98" s="69">
        <v>0.75344386302238575</v>
      </c>
      <c r="O98" s="69">
        <v>1.111630137383343</v>
      </c>
      <c r="P98" s="68">
        <v>61.080448427251426</v>
      </c>
      <c r="Q98" s="68">
        <v>7.052539256686857</v>
      </c>
      <c r="R98" s="71">
        <v>7.8906525089885546</v>
      </c>
    </row>
    <row r="99" spans="1:18" ht="15" customHeight="1" x14ac:dyDescent="0.15">
      <c r="A99" s="70">
        <v>84</v>
      </c>
      <c r="B99" s="67">
        <v>1</v>
      </c>
      <c r="C99" s="67">
        <v>56</v>
      </c>
      <c r="D99" s="68">
        <v>1352.3384486871571</v>
      </c>
      <c r="E99" s="68">
        <v>59.629944510161714</v>
      </c>
      <c r="F99" s="68">
        <v>52.230578950112282</v>
      </c>
      <c r="G99" s="68">
        <v>155.05371993663991</v>
      </c>
      <c r="H99" s="68">
        <v>313.18561684164996</v>
      </c>
      <c r="I99" s="68">
        <v>802.53459244484509</v>
      </c>
      <c r="J99" s="68">
        <v>8.5319383761397152</v>
      </c>
      <c r="K99" s="68">
        <v>2088.4770208867844</v>
      </c>
      <c r="L99" s="68">
        <v>56.063843334442858</v>
      </c>
      <c r="M99" s="68">
        <v>2308.1159971882726</v>
      </c>
      <c r="N99" s="69">
        <v>0.73600266350234278</v>
      </c>
      <c r="O99" s="69">
        <v>0.75617952768340013</v>
      </c>
      <c r="P99" s="68">
        <v>115.12233056635429</v>
      </c>
      <c r="Q99" s="68">
        <v>6.8948618260001435</v>
      </c>
      <c r="R99" s="71">
        <v>6.9586516128900238</v>
      </c>
    </row>
    <row r="100" spans="1:18" ht="15" customHeight="1" x14ac:dyDescent="0.15">
      <c r="A100" s="70">
        <v>85</v>
      </c>
      <c r="B100" s="67">
        <v>1</v>
      </c>
      <c r="C100" s="67">
        <v>49</v>
      </c>
      <c r="D100" s="68">
        <v>2143.5162605174214</v>
      </c>
      <c r="E100" s="68">
        <v>75.958965511837064</v>
      </c>
      <c r="F100" s="68">
        <v>60.71098680180323</v>
      </c>
      <c r="G100" s="68">
        <v>303.98156083878683</v>
      </c>
      <c r="H100" s="68">
        <v>322.17546283354426</v>
      </c>
      <c r="I100" s="68">
        <v>1049.0031173349237</v>
      </c>
      <c r="J100" s="68">
        <v>10.533115287025</v>
      </c>
      <c r="K100" s="68">
        <v>2498.3868133494102</v>
      </c>
      <c r="L100" s="68">
        <v>1471.8418705429356</v>
      </c>
      <c r="M100" s="68">
        <v>4035.4268110642961</v>
      </c>
      <c r="N100" s="69">
        <v>1.0373633073033712</v>
      </c>
      <c r="O100" s="69">
        <v>1.5293526016935497</v>
      </c>
      <c r="P100" s="68">
        <v>113.92382216989502</v>
      </c>
      <c r="Q100" s="68">
        <v>13.534602868661853</v>
      </c>
      <c r="R100" s="71">
        <v>10.151062815314278</v>
      </c>
    </row>
    <row r="101" spans="1:18" ht="15" customHeight="1" x14ac:dyDescent="0.15">
      <c r="A101" s="70">
        <v>86</v>
      </c>
      <c r="B101" s="67">
        <v>1</v>
      </c>
      <c r="C101" s="67">
        <v>58</v>
      </c>
      <c r="D101" s="68">
        <v>1656.6174022056364</v>
      </c>
      <c r="E101" s="68">
        <v>71.664687400917003</v>
      </c>
      <c r="F101" s="68">
        <v>57.887842962237933</v>
      </c>
      <c r="G101" s="68">
        <v>202.7414113443792</v>
      </c>
      <c r="H101" s="68">
        <v>429.1001883961564</v>
      </c>
      <c r="I101" s="68">
        <v>980.44023294397914</v>
      </c>
      <c r="J101" s="68">
        <v>10.170385570574712</v>
      </c>
      <c r="K101" s="68">
        <v>2501.129033443005</v>
      </c>
      <c r="L101" s="68">
        <v>92.29503968253141</v>
      </c>
      <c r="M101" s="68">
        <v>2202.0417332658358</v>
      </c>
      <c r="N101" s="69">
        <v>1.2209145004060356</v>
      </c>
      <c r="O101" s="69">
        <v>0.95688834157093583</v>
      </c>
      <c r="P101" s="68">
        <v>134.59973139253071</v>
      </c>
      <c r="Q101" s="68">
        <v>14.299373160908788</v>
      </c>
      <c r="R101" s="71">
        <v>10.658062215163415</v>
      </c>
    </row>
    <row r="102" spans="1:18" ht="15" customHeight="1" x14ac:dyDescent="0.15">
      <c r="A102" s="70">
        <v>87</v>
      </c>
      <c r="B102" s="67">
        <v>1</v>
      </c>
      <c r="C102" s="67">
        <v>59</v>
      </c>
      <c r="D102" s="68">
        <v>2171.4213758914802</v>
      </c>
      <c r="E102" s="68">
        <v>92.69933651748245</v>
      </c>
      <c r="F102" s="68">
        <v>67.754231113472144</v>
      </c>
      <c r="G102" s="68">
        <v>270.816850404901</v>
      </c>
      <c r="H102" s="68">
        <v>821.42477505494855</v>
      </c>
      <c r="I102" s="68">
        <v>1530.2764339117887</v>
      </c>
      <c r="J102" s="68">
        <v>14.566971420437142</v>
      </c>
      <c r="K102" s="68">
        <v>4602.0749256970767</v>
      </c>
      <c r="L102" s="68">
        <v>155.47129714285714</v>
      </c>
      <c r="M102" s="68">
        <v>7239.7329259654634</v>
      </c>
      <c r="N102" s="69">
        <v>1.8716984866847</v>
      </c>
      <c r="O102" s="69">
        <v>1.837408845026429</v>
      </c>
      <c r="P102" s="68">
        <v>233.90360175538217</v>
      </c>
      <c r="Q102" s="68">
        <v>20.8102142200635</v>
      </c>
      <c r="R102" s="71">
        <v>11.438284559355118</v>
      </c>
    </row>
    <row r="103" spans="1:18" ht="15" customHeight="1" x14ac:dyDescent="0.15">
      <c r="A103" s="70">
        <v>88</v>
      </c>
      <c r="B103" s="67">
        <v>1</v>
      </c>
      <c r="C103" s="67">
        <v>36</v>
      </c>
      <c r="D103" s="68">
        <v>2296.772139241973</v>
      </c>
      <c r="E103" s="68">
        <v>89.336637043159584</v>
      </c>
      <c r="F103" s="68">
        <v>73.261812493285646</v>
      </c>
      <c r="G103" s="68">
        <v>267.20803773340504</v>
      </c>
      <c r="H103" s="68">
        <v>601.58901275685196</v>
      </c>
      <c r="I103" s="68">
        <v>1347.5367219210532</v>
      </c>
      <c r="J103" s="68">
        <v>10.288924456976645</v>
      </c>
      <c r="K103" s="68">
        <v>3171.1904935643602</v>
      </c>
      <c r="L103" s="68">
        <v>304.12443813359994</v>
      </c>
      <c r="M103" s="68">
        <v>3951.7290361804398</v>
      </c>
      <c r="N103" s="69">
        <v>1.4849389708589213</v>
      </c>
      <c r="O103" s="69">
        <v>1.5543398996114643</v>
      </c>
      <c r="P103" s="68">
        <v>219.83699279625787</v>
      </c>
      <c r="Q103" s="68">
        <v>12.349099951650286</v>
      </c>
      <c r="R103" s="71">
        <v>9.9899586928960904</v>
      </c>
    </row>
    <row r="104" spans="1:18" ht="15" customHeight="1" x14ac:dyDescent="0.15">
      <c r="A104" s="70">
        <v>89</v>
      </c>
      <c r="B104" s="67">
        <v>1</v>
      </c>
      <c r="C104" s="67">
        <v>39</v>
      </c>
      <c r="D104" s="68">
        <v>2141.0018421904979</v>
      </c>
      <c r="E104" s="68">
        <v>93.907167773651139</v>
      </c>
      <c r="F104" s="68">
        <v>70.245369710092646</v>
      </c>
      <c r="G104" s="68">
        <v>273.59938382458847</v>
      </c>
      <c r="H104" s="68">
        <v>558.25649461236003</v>
      </c>
      <c r="I104" s="68">
        <v>1259.702112452554</v>
      </c>
      <c r="J104" s="68">
        <v>11.35307590785736</v>
      </c>
      <c r="K104" s="68">
        <v>3624.5585815974</v>
      </c>
      <c r="L104" s="68">
        <v>133.21203984000141</v>
      </c>
      <c r="M104" s="68">
        <v>4067.8560259915425</v>
      </c>
      <c r="N104" s="69">
        <v>1.5098536432635858</v>
      </c>
      <c r="O104" s="69">
        <v>1.3815377194478926</v>
      </c>
      <c r="P104" s="68">
        <v>107.42083683081216</v>
      </c>
      <c r="Q104" s="68">
        <v>15.913991958697213</v>
      </c>
      <c r="R104" s="71">
        <v>9.4783448680895113</v>
      </c>
    </row>
    <row r="105" spans="1:18" ht="15" customHeight="1" x14ac:dyDescent="0.15">
      <c r="A105" s="70">
        <v>90</v>
      </c>
      <c r="B105" s="67">
        <v>1</v>
      </c>
      <c r="C105" s="67">
        <v>42</v>
      </c>
      <c r="D105" s="68">
        <v>2974.1892616063196</v>
      </c>
      <c r="E105" s="68">
        <v>86.070741702315772</v>
      </c>
      <c r="F105" s="68">
        <v>61.89120728002915</v>
      </c>
      <c r="G105" s="68">
        <v>256.51542811751852</v>
      </c>
      <c r="H105" s="68">
        <v>497.25844159752722</v>
      </c>
      <c r="I105" s="68">
        <v>1258.5869860759215</v>
      </c>
      <c r="J105" s="68">
        <v>9.4235530222834996</v>
      </c>
      <c r="K105" s="68">
        <v>3552.3122947390016</v>
      </c>
      <c r="L105" s="68">
        <v>293.55616516865001</v>
      </c>
      <c r="M105" s="68">
        <v>2398.7103554835967</v>
      </c>
      <c r="N105" s="69">
        <v>1.301048979690957</v>
      </c>
      <c r="O105" s="69">
        <v>1.5208660883068572</v>
      </c>
      <c r="P105" s="68">
        <v>147.18833595394497</v>
      </c>
      <c r="Q105" s="68">
        <v>14.642394793282714</v>
      </c>
      <c r="R105" s="71">
        <v>8.4243006918235981</v>
      </c>
    </row>
    <row r="106" spans="1:18" ht="15" customHeight="1" x14ac:dyDescent="0.15">
      <c r="A106" s="70">
        <v>91</v>
      </c>
      <c r="B106" s="67">
        <v>1</v>
      </c>
      <c r="C106" s="67">
        <v>41</v>
      </c>
      <c r="D106" s="68">
        <v>2079.1797094762796</v>
      </c>
      <c r="E106" s="68">
        <v>74.480715758969993</v>
      </c>
      <c r="F106" s="68">
        <v>62.249838724165784</v>
      </c>
      <c r="G106" s="68">
        <v>295.95169034517738</v>
      </c>
      <c r="H106" s="68">
        <v>341.53525888727938</v>
      </c>
      <c r="I106" s="68">
        <v>1067.3518678330236</v>
      </c>
      <c r="J106" s="68">
        <v>11.080632276151073</v>
      </c>
      <c r="K106" s="68">
        <v>2600.7186624489505</v>
      </c>
      <c r="L106" s="68">
        <v>615.41161599296436</v>
      </c>
      <c r="M106" s="68">
        <v>4344.2306582016927</v>
      </c>
      <c r="N106" s="69">
        <v>1.2072222032789715</v>
      </c>
      <c r="O106" s="69">
        <v>1.1440374379310645</v>
      </c>
      <c r="P106" s="68">
        <v>123.29452746339999</v>
      </c>
      <c r="Q106" s="68">
        <v>12.519625797112571</v>
      </c>
      <c r="R106" s="71">
        <v>10.631854392901888</v>
      </c>
    </row>
    <row r="107" spans="1:18" ht="15" customHeight="1" x14ac:dyDescent="0.15">
      <c r="A107" s="70">
        <v>92</v>
      </c>
      <c r="B107" s="67">
        <v>1</v>
      </c>
      <c r="C107" s="67">
        <v>52</v>
      </c>
      <c r="D107" s="68">
        <v>1735.7815714285716</v>
      </c>
      <c r="E107" s="68">
        <v>72.317427142857142</v>
      </c>
      <c r="F107" s="68">
        <v>42.673479999999998</v>
      </c>
      <c r="G107" s="68">
        <v>264.52576999999997</v>
      </c>
      <c r="H107" s="68">
        <v>602.60364285714263</v>
      </c>
      <c r="I107" s="68">
        <v>1055.0447857142858</v>
      </c>
      <c r="J107" s="68">
        <v>12.743309999999999</v>
      </c>
      <c r="K107" s="68">
        <v>2673.3775000000001</v>
      </c>
      <c r="L107" s="68">
        <v>91.144642857142841</v>
      </c>
      <c r="M107" s="68">
        <v>3114.7412142857142</v>
      </c>
      <c r="N107" s="69">
        <v>1.0095954285714286</v>
      </c>
      <c r="O107" s="69">
        <v>0.95901685714285712</v>
      </c>
      <c r="P107" s="68">
        <v>130.46214285714285</v>
      </c>
      <c r="Q107" s="68">
        <v>12.751142857142858</v>
      </c>
      <c r="R107" s="71">
        <v>7.6144944048571439</v>
      </c>
    </row>
    <row r="108" spans="1:18" ht="15" customHeight="1" x14ac:dyDescent="0.15">
      <c r="A108" s="70">
        <v>93</v>
      </c>
      <c r="B108" s="67">
        <v>1</v>
      </c>
      <c r="C108" s="67">
        <v>33</v>
      </c>
      <c r="D108" s="68">
        <v>2143.4765244387222</v>
      </c>
      <c r="E108" s="68">
        <v>82.449895983491288</v>
      </c>
      <c r="F108" s="68">
        <v>61.182766408651567</v>
      </c>
      <c r="G108" s="68">
        <v>309.68107597990007</v>
      </c>
      <c r="H108" s="68">
        <v>663.77876316289985</v>
      </c>
      <c r="I108" s="68">
        <v>1369.5582143017371</v>
      </c>
      <c r="J108" s="68">
        <v>11.477613730892504</v>
      </c>
      <c r="K108" s="68">
        <v>3125.7461513874841</v>
      </c>
      <c r="L108" s="68">
        <v>196.3012276620357</v>
      </c>
      <c r="M108" s="68">
        <v>3838.4172977180538</v>
      </c>
      <c r="N108" s="69">
        <v>1.1790182900421358</v>
      </c>
      <c r="O108" s="69">
        <v>1.4574270219614576</v>
      </c>
      <c r="P108" s="68">
        <v>153.98959618060931</v>
      </c>
      <c r="Q108" s="68">
        <v>13.780015840495567</v>
      </c>
      <c r="R108" s="71">
        <v>9.0983626493798333</v>
      </c>
    </row>
    <row r="109" spans="1:18" ht="15" customHeight="1" x14ac:dyDescent="0.15">
      <c r="A109" s="70">
        <v>94</v>
      </c>
      <c r="B109" s="67">
        <v>1</v>
      </c>
      <c r="C109" s="67">
        <v>44</v>
      </c>
      <c r="D109" s="68">
        <v>2396.3629265212812</v>
      </c>
      <c r="E109" s="68">
        <v>103.23963802387459</v>
      </c>
      <c r="F109" s="68">
        <v>67.471115040597013</v>
      </c>
      <c r="G109" s="68">
        <v>307.93231458983649</v>
      </c>
      <c r="H109" s="68">
        <v>381.95786128328569</v>
      </c>
      <c r="I109" s="68">
        <v>1442.9941227586048</v>
      </c>
      <c r="J109" s="68">
        <v>12.571983686761998</v>
      </c>
      <c r="K109" s="68">
        <v>2910.8551464238594</v>
      </c>
      <c r="L109" s="68">
        <v>153.81013500948572</v>
      </c>
      <c r="M109" s="68">
        <v>2880.8112192817434</v>
      </c>
      <c r="N109" s="69">
        <v>1.3287053688496573</v>
      </c>
      <c r="O109" s="69">
        <v>1.4263533525534928</v>
      </c>
      <c r="P109" s="68">
        <v>154.84311324703071</v>
      </c>
      <c r="Q109" s="68">
        <v>12.667966617722286</v>
      </c>
      <c r="R109" s="71">
        <v>12.192784896810643</v>
      </c>
    </row>
    <row r="110" spans="1:18" ht="15" customHeight="1" x14ac:dyDescent="0.15">
      <c r="A110" s="70">
        <v>95</v>
      </c>
      <c r="B110" s="67">
        <v>1</v>
      </c>
      <c r="C110" s="67">
        <v>48</v>
      </c>
      <c r="D110" s="68">
        <v>2234.1608908549078</v>
      </c>
      <c r="E110" s="68">
        <v>89.378650286727989</v>
      </c>
      <c r="F110" s="68">
        <v>69.171029861708575</v>
      </c>
      <c r="G110" s="68">
        <v>208.20306062371091</v>
      </c>
      <c r="H110" s="68">
        <v>473.77819754722213</v>
      </c>
      <c r="I110" s="68">
        <v>1194.5188426568959</v>
      </c>
      <c r="J110" s="68">
        <v>11.148218530163641</v>
      </c>
      <c r="K110" s="68">
        <v>2516.3931009986218</v>
      </c>
      <c r="L110" s="68">
        <v>217.46207368725715</v>
      </c>
      <c r="M110" s="68">
        <v>3074.9921490519991</v>
      </c>
      <c r="N110" s="69">
        <v>1.2782099153506714</v>
      </c>
      <c r="O110" s="69">
        <v>1.2912047787759786</v>
      </c>
      <c r="P110" s="68">
        <v>79.611345004748586</v>
      </c>
      <c r="Q110" s="68">
        <v>9.2226126103586434</v>
      </c>
      <c r="R110" s="71">
        <v>9.7058492502159499</v>
      </c>
    </row>
    <row r="111" spans="1:18" ht="15" customHeight="1" x14ac:dyDescent="0.15">
      <c r="A111" s="70">
        <v>96</v>
      </c>
      <c r="B111" s="67">
        <v>1</v>
      </c>
      <c r="C111" s="67">
        <v>44</v>
      </c>
      <c r="D111" s="68">
        <v>2067.7583903286591</v>
      </c>
      <c r="E111" s="68">
        <v>95.537710735709638</v>
      </c>
      <c r="F111" s="68">
        <v>74.114907949056374</v>
      </c>
      <c r="G111" s="68">
        <v>237.0242970521895</v>
      </c>
      <c r="H111" s="68">
        <v>782.36670680711995</v>
      </c>
      <c r="I111" s="68">
        <v>1433.8571452919475</v>
      </c>
      <c r="J111" s="68">
        <v>15.908330316743141</v>
      </c>
      <c r="K111" s="68">
        <v>3393.4751870671271</v>
      </c>
      <c r="L111" s="68">
        <v>3038.7506788216642</v>
      </c>
      <c r="M111" s="68">
        <v>5506.8645382892528</v>
      </c>
      <c r="N111" s="69">
        <v>1.4271491742030926</v>
      </c>
      <c r="O111" s="69">
        <v>1.8643048208910642</v>
      </c>
      <c r="P111" s="68">
        <v>144.61101741605</v>
      </c>
      <c r="Q111" s="68">
        <v>14.532040157841001</v>
      </c>
      <c r="R111" s="71">
        <v>11.726414643917384</v>
      </c>
    </row>
    <row r="112" spans="1:18" ht="15" customHeight="1" x14ac:dyDescent="0.15">
      <c r="A112" s="70">
        <v>97</v>
      </c>
      <c r="B112" s="67">
        <v>1</v>
      </c>
      <c r="C112" s="67">
        <v>47</v>
      </c>
      <c r="D112" s="68">
        <v>1792.4739697212401</v>
      </c>
      <c r="E112" s="68">
        <v>72.040057919194069</v>
      </c>
      <c r="F112" s="68">
        <v>58.316063201785354</v>
      </c>
      <c r="G112" s="68">
        <v>243.24748238403112</v>
      </c>
      <c r="H112" s="68">
        <v>413.88856237188787</v>
      </c>
      <c r="I112" s="68">
        <v>1017.5249637483901</v>
      </c>
      <c r="J112" s="68">
        <v>9.2672820512473582</v>
      </c>
      <c r="K112" s="68">
        <v>2624.0071087565543</v>
      </c>
      <c r="L112" s="68">
        <v>113.61455119046001</v>
      </c>
      <c r="M112" s="68">
        <v>3918.890721317171</v>
      </c>
      <c r="N112" s="69">
        <v>1.5413847297107641</v>
      </c>
      <c r="O112" s="69">
        <v>1.1087444499525001</v>
      </c>
      <c r="P112" s="68">
        <v>212.39828318756858</v>
      </c>
      <c r="Q112" s="68">
        <v>13.828256606967928</v>
      </c>
      <c r="R112" s="71">
        <v>8.2083336018948039</v>
      </c>
    </row>
    <row r="113" spans="1:18" ht="15" customHeight="1" x14ac:dyDescent="0.15">
      <c r="A113" s="70">
        <v>98</v>
      </c>
      <c r="B113" s="67">
        <v>1</v>
      </c>
      <c r="C113" s="67">
        <v>57</v>
      </c>
      <c r="D113" s="68">
        <v>2117.3526660186681</v>
      </c>
      <c r="E113" s="68">
        <v>89.021433640396225</v>
      </c>
      <c r="F113" s="68">
        <v>65.830686457390939</v>
      </c>
      <c r="G113" s="68">
        <v>226.50432685954812</v>
      </c>
      <c r="H113" s="68">
        <v>434.48075680183786</v>
      </c>
      <c r="I113" s="68">
        <v>1198.4655240550196</v>
      </c>
      <c r="J113" s="68">
        <v>11.596001042270426</v>
      </c>
      <c r="K113" s="68">
        <v>2745.8890150395537</v>
      </c>
      <c r="L113" s="68">
        <v>766.71773191614295</v>
      </c>
      <c r="M113" s="68">
        <v>3714.4867783180139</v>
      </c>
      <c r="N113" s="69">
        <v>1.6072427848706354</v>
      </c>
      <c r="O113" s="69">
        <v>1.4218363403057361</v>
      </c>
      <c r="P113" s="68">
        <v>99.17320450835858</v>
      </c>
      <c r="Q113" s="68">
        <v>12.37850089486364</v>
      </c>
      <c r="R113" s="71">
        <v>9.9714032345303387</v>
      </c>
    </row>
    <row r="114" spans="1:18" ht="15" customHeight="1" x14ac:dyDescent="0.15">
      <c r="A114" s="70">
        <v>99</v>
      </c>
      <c r="B114" s="67">
        <v>1</v>
      </c>
      <c r="C114" s="67">
        <v>58</v>
      </c>
      <c r="D114" s="68">
        <v>1369.1302416988085</v>
      </c>
      <c r="E114" s="68">
        <v>50.206666426585073</v>
      </c>
      <c r="F114" s="68">
        <v>38.885219843286642</v>
      </c>
      <c r="G114" s="68">
        <v>198.28956997773957</v>
      </c>
      <c r="H114" s="68">
        <v>243.13897873035071</v>
      </c>
      <c r="I114" s="68">
        <v>742.85135498198281</v>
      </c>
      <c r="J114" s="68">
        <v>8.3283927484164995</v>
      </c>
      <c r="K114" s="68">
        <v>1981.9849588393058</v>
      </c>
      <c r="L114" s="68">
        <v>800.61001397737857</v>
      </c>
      <c r="M114" s="68">
        <v>4818.650490394657</v>
      </c>
      <c r="N114" s="69">
        <v>0.84221705004669989</v>
      </c>
      <c r="O114" s="69">
        <v>0.97720237284194977</v>
      </c>
      <c r="P114" s="68">
        <v>128.36055335931502</v>
      </c>
      <c r="Q114" s="68">
        <v>10.173330061445784</v>
      </c>
      <c r="R114" s="71">
        <v>9.5214183639290084</v>
      </c>
    </row>
    <row r="115" spans="1:18" ht="15" customHeight="1" x14ac:dyDescent="0.15">
      <c r="A115" s="72">
        <v>100</v>
      </c>
      <c r="B115" s="73">
        <v>1</v>
      </c>
      <c r="C115" s="73">
        <v>49</v>
      </c>
      <c r="D115" s="74">
        <v>2481.5108572400704</v>
      </c>
      <c r="E115" s="74">
        <v>107.98455470909487</v>
      </c>
      <c r="F115" s="74">
        <v>72.141677564675291</v>
      </c>
      <c r="G115" s="74">
        <v>276.72306110901582</v>
      </c>
      <c r="H115" s="74">
        <v>654.12594520409368</v>
      </c>
      <c r="I115" s="74">
        <v>1462.7394712000203</v>
      </c>
      <c r="J115" s="74">
        <v>15.174193883718287</v>
      </c>
      <c r="K115" s="74">
        <v>3371.2807787500692</v>
      </c>
      <c r="L115" s="74">
        <v>127.38396643341571</v>
      </c>
      <c r="M115" s="74">
        <v>4195.6945075915673</v>
      </c>
      <c r="N115" s="75">
        <v>1.5140433821224071</v>
      </c>
      <c r="O115" s="75">
        <v>1.4439822165696714</v>
      </c>
      <c r="P115" s="74">
        <v>132.58194341488073</v>
      </c>
      <c r="Q115" s="74">
        <v>16.067622453715284</v>
      </c>
      <c r="R115" s="76">
        <v>14.779681270589672</v>
      </c>
    </row>
  </sheetData>
  <mergeCells count="12">
    <mergeCell ref="A11:C11"/>
    <mergeCell ref="A12:C12"/>
    <mergeCell ref="A13:C13"/>
    <mergeCell ref="A2:C2"/>
    <mergeCell ref="A3:C3"/>
    <mergeCell ref="A4:C4"/>
    <mergeCell ref="A5:C5"/>
    <mergeCell ref="A6:C6"/>
    <mergeCell ref="A7:C7"/>
    <mergeCell ref="A8:C8"/>
    <mergeCell ref="A9:C9"/>
    <mergeCell ref="A10:C10"/>
  </mergeCells>
  <phoneticPr fontId="1"/>
  <pageMargins left="0.39370078740157483" right="0.39370078740157483" top="0.78740157480314965" bottom="0.39370078740157483" header="0.31496062992125984" footer="0.31496062992125984"/>
  <pageSetup paperSize="8" scale="88" orientation="portrait" r:id="rId1"/>
  <headerFooter>
    <oddHeader>&amp;C&amp;12【作業用シート】　男性基本統計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142"/>
  <sheetViews>
    <sheetView zoomScaleNormal="100" workbookViewId="0"/>
  </sheetViews>
  <sheetFormatPr defaultRowHeight="15.75" x14ac:dyDescent="0.15"/>
  <cols>
    <col min="1" max="2" width="5.875" style="12" customWidth="1"/>
    <col min="3" max="3" width="5.875" style="8" customWidth="1"/>
    <col min="4" max="18" width="10.625" style="12" customWidth="1"/>
    <col min="19" max="16384" width="9" style="9"/>
  </cols>
  <sheetData>
    <row r="1" spans="1:18" ht="15" customHeight="1" x14ac:dyDescent="0.15">
      <c r="A1" s="13"/>
    </row>
    <row r="2" spans="1:18" ht="20.100000000000001" customHeight="1" x14ac:dyDescent="0.15">
      <c r="A2" s="193"/>
      <c r="B2" s="193"/>
      <c r="C2" s="193"/>
      <c r="D2" s="142" t="s">
        <v>39</v>
      </c>
      <c r="E2" s="142" t="s">
        <v>19</v>
      </c>
      <c r="F2" s="142" t="s">
        <v>29</v>
      </c>
      <c r="G2" s="142" t="s">
        <v>21</v>
      </c>
      <c r="H2" s="142" t="s">
        <v>23</v>
      </c>
      <c r="I2" s="142" t="s">
        <v>41</v>
      </c>
      <c r="J2" s="142" t="s">
        <v>11</v>
      </c>
      <c r="K2" s="142" t="s">
        <v>24</v>
      </c>
      <c r="L2" s="142" t="s">
        <v>49</v>
      </c>
      <c r="M2" s="142" t="s">
        <v>25</v>
      </c>
      <c r="N2" s="142" t="s">
        <v>73</v>
      </c>
      <c r="O2" s="142" t="s">
        <v>74</v>
      </c>
      <c r="P2" s="142" t="s">
        <v>26</v>
      </c>
      <c r="Q2" s="142" t="s">
        <v>22</v>
      </c>
      <c r="R2" s="142" t="s">
        <v>68</v>
      </c>
    </row>
    <row r="3" spans="1:18" s="4" customFormat="1" ht="18" customHeight="1" x14ac:dyDescent="0.15">
      <c r="A3" s="193" t="s">
        <v>4</v>
      </c>
      <c r="B3" s="193"/>
      <c r="C3" s="193"/>
      <c r="D3" s="177">
        <f>AVERAGE(D16:D115)</f>
        <v>1840.4142108245987</v>
      </c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</row>
    <row r="4" spans="1:18" s="4" customFormat="1" ht="18" customHeight="1" x14ac:dyDescent="0.15">
      <c r="A4" s="194" t="s">
        <v>7</v>
      </c>
      <c r="B4" s="194"/>
      <c r="C4" s="194"/>
      <c r="D4" s="178" t="e">
        <f>MODE(D16:D115)</f>
        <v>#N/A</v>
      </c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</row>
    <row r="5" spans="1:18" s="4" customFormat="1" ht="18" customHeight="1" x14ac:dyDescent="0.15">
      <c r="A5" s="194" t="s">
        <v>8</v>
      </c>
      <c r="B5" s="194"/>
      <c r="C5" s="194"/>
      <c r="D5" s="177">
        <f>MEDIAN(D16:D115)</f>
        <v>1843.986264482096</v>
      </c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</row>
    <row r="6" spans="1:18" s="4" customFormat="1" ht="18" customHeight="1" x14ac:dyDescent="0.15">
      <c r="A6" s="193" t="s">
        <v>9</v>
      </c>
      <c r="B6" s="193"/>
      <c r="C6" s="193"/>
      <c r="D6" s="177">
        <f>MAX(D16:D115)</f>
        <v>2732.6578555974679</v>
      </c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</row>
    <row r="7" spans="1:18" s="4" customFormat="1" ht="18" customHeight="1" x14ac:dyDescent="0.15">
      <c r="A7" s="193" t="s">
        <v>6</v>
      </c>
      <c r="B7" s="193"/>
      <c r="C7" s="193"/>
      <c r="D7" s="177">
        <f>MIN(D16:D115)</f>
        <v>1089.56951697768</v>
      </c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</row>
    <row r="8" spans="1:18" s="4" customFormat="1" ht="18" customHeight="1" x14ac:dyDescent="0.15">
      <c r="A8" s="194" t="s">
        <v>54</v>
      </c>
      <c r="B8" s="194"/>
      <c r="C8" s="194"/>
      <c r="D8" s="178">
        <f>KURT(D16:D115)</f>
        <v>0.62865563106512035</v>
      </c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</row>
    <row r="9" spans="1:18" s="4" customFormat="1" ht="18" customHeight="1" x14ac:dyDescent="0.15">
      <c r="A9" s="194" t="s">
        <v>55</v>
      </c>
      <c r="B9" s="194"/>
      <c r="C9" s="194"/>
      <c r="D9" s="178">
        <f>SKEW(D16:D115)</f>
        <v>0.37775828206247919</v>
      </c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</row>
    <row r="10" spans="1:18" s="4" customFormat="1" ht="18" customHeight="1" x14ac:dyDescent="0.15">
      <c r="A10" s="193" t="s">
        <v>5</v>
      </c>
      <c r="B10" s="193"/>
      <c r="C10" s="193"/>
      <c r="D10" s="178">
        <f>_xlfn.STDEV.S(D16:D115)</f>
        <v>300.46551153910843</v>
      </c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</row>
    <row r="11" spans="1:18" s="4" customFormat="1" ht="18" customHeight="1" x14ac:dyDescent="0.15">
      <c r="A11" s="194" t="s">
        <v>52</v>
      </c>
      <c r="B11" s="194"/>
      <c r="C11" s="194"/>
      <c r="D11" s="178">
        <f>D10/SQRT(100)</f>
        <v>30.046551153910844</v>
      </c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</row>
    <row r="12" spans="1:18" s="4" customFormat="1" ht="18" customHeight="1" x14ac:dyDescent="0.15">
      <c r="A12" s="194" t="s">
        <v>53</v>
      </c>
      <c r="B12" s="194"/>
      <c r="C12" s="194"/>
      <c r="D12" s="178">
        <f>D10^2</f>
        <v>90279.523624458103</v>
      </c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</row>
    <row r="13" spans="1:18" s="4" customFormat="1" ht="18" customHeight="1" x14ac:dyDescent="0.15">
      <c r="A13" s="193" t="s">
        <v>10</v>
      </c>
      <c r="B13" s="193"/>
      <c r="C13" s="193"/>
      <c r="D13" s="178">
        <f>CONFIDENCE(0.05,D10,100)</f>
        <v>58.890158121305646</v>
      </c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</row>
    <row r="14" spans="1:18" ht="15" customHeight="1" x14ac:dyDescent="0.15"/>
    <row r="15" spans="1:18" s="50" customFormat="1" ht="20.100000000000001" customHeight="1" x14ac:dyDescent="0.15">
      <c r="A15" s="139" t="s">
        <v>40</v>
      </c>
      <c r="B15" s="140" t="s">
        <v>38</v>
      </c>
      <c r="C15" s="140" t="s">
        <v>27</v>
      </c>
      <c r="D15" s="140" t="s">
        <v>39</v>
      </c>
      <c r="E15" s="140" t="s">
        <v>19</v>
      </c>
      <c r="F15" s="140" t="s">
        <v>29</v>
      </c>
      <c r="G15" s="140" t="s">
        <v>21</v>
      </c>
      <c r="H15" s="140" t="s">
        <v>23</v>
      </c>
      <c r="I15" s="140" t="s">
        <v>41</v>
      </c>
      <c r="J15" s="140" t="s">
        <v>11</v>
      </c>
      <c r="K15" s="140" t="s">
        <v>24</v>
      </c>
      <c r="L15" s="140" t="s">
        <v>49</v>
      </c>
      <c r="M15" s="140" t="s">
        <v>25</v>
      </c>
      <c r="N15" s="140" t="s">
        <v>73</v>
      </c>
      <c r="O15" s="140" t="s">
        <v>74</v>
      </c>
      <c r="P15" s="140" t="s">
        <v>26</v>
      </c>
      <c r="Q15" s="140" t="s">
        <v>22</v>
      </c>
      <c r="R15" s="145" t="s">
        <v>68</v>
      </c>
    </row>
    <row r="16" spans="1:18" ht="15" customHeight="1" x14ac:dyDescent="0.15">
      <c r="A16" s="117">
        <v>101</v>
      </c>
      <c r="B16" s="114">
        <v>2</v>
      </c>
      <c r="C16" s="114">
        <v>56</v>
      </c>
      <c r="D16" s="115">
        <v>1635.4623180876574</v>
      </c>
      <c r="E16" s="115">
        <v>70.508518515222391</v>
      </c>
      <c r="F16" s="115">
        <v>45.178457264157679</v>
      </c>
      <c r="G16" s="115">
        <v>233.38641087671667</v>
      </c>
      <c r="H16" s="115">
        <v>538.21680763154222</v>
      </c>
      <c r="I16" s="115">
        <v>1057.0698150237324</v>
      </c>
      <c r="J16" s="115">
        <v>10.210168636995212</v>
      </c>
      <c r="K16" s="115">
        <v>2444.354047128068</v>
      </c>
      <c r="L16" s="115">
        <v>155.04849766659211</v>
      </c>
      <c r="M16" s="115">
        <v>1797.437375656001</v>
      </c>
      <c r="N16" s="116">
        <v>1.0221601433715855</v>
      </c>
      <c r="O16" s="116">
        <v>1.2604684876990646</v>
      </c>
      <c r="P16" s="115">
        <v>97.866559947008923</v>
      </c>
      <c r="Q16" s="115">
        <v>12.701397688342174</v>
      </c>
      <c r="R16" s="146">
        <v>10.239275353592772</v>
      </c>
    </row>
    <row r="17" spans="1:18" ht="15" customHeight="1" x14ac:dyDescent="0.15">
      <c r="A17" s="118">
        <v>102</v>
      </c>
      <c r="B17" s="111">
        <v>2</v>
      </c>
      <c r="C17" s="111">
        <v>58</v>
      </c>
      <c r="D17" s="112">
        <v>1614.5800945284634</v>
      </c>
      <c r="E17" s="112">
        <v>79.227305594664799</v>
      </c>
      <c r="F17" s="112">
        <v>43.029848326374214</v>
      </c>
      <c r="G17" s="112">
        <v>218.24810595460508</v>
      </c>
      <c r="H17" s="112">
        <v>616.5684255886174</v>
      </c>
      <c r="I17" s="112">
        <v>1157.7986327205494</v>
      </c>
      <c r="J17" s="112">
        <v>12.026902482322532</v>
      </c>
      <c r="K17" s="112">
        <v>2730.9197171354094</v>
      </c>
      <c r="L17" s="112">
        <v>124.32671254663217</v>
      </c>
      <c r="M17" s="112">
        <v>5159.3587471778055</v>
      </c>
      <c r="N17" s="113">
        <v>0.99433412058901782</v>
      </c>
      <c r="O17" s="113">
        <v>1.1279591967369</v>
      </c>
      <c r="P17" s="112">
        <v>114.75095010521714</v>
      </c>
      <c r="Q17" s="112">
        <v>14.181070657167314</v>
      </c>
      <c r="R17" s="147">
        <v>10.18273856488273</v>
      </c>
    </row>
    <row r="18" spans="1:18" ht="15" customHeight="1" x14ac:dyDescent="0.15">
      <c r="A18" s="118">
        <v>103</v>
      </c>
      <c r="B18" s="111">
        <v>2</v>
      </c>
      <c r="C18" s="111">
        <v>49</v>
      </c>
      <c r="D18" s="112">
        <v>1772.3293537715333</v>
      </c>
      <c r="E18" s="112">
        <v>76.591405663934424</v>
      </c>
      <c r="F18" s="112">
        <v>50.858391475415978</v>
      </c>
      <c r="G18" s="112">
        <v>259.66149935356373</v>
      </c>
      <c r="H18" s="112">
        <v>825.0453669405681</v>
      </c>
      <c r="I18" s="112">
        <v>1284.1757973953966</v>
      </c>
      <c r="J18" s="112">
        <v>13.910780139967105</v>
      </c>
      <c r="K18" s="112">
        <v>4061.1564066704159</v>
      </c>
      <c r="L18" s="112">
        <v>954.81289468038574</v>
      </c>
      <c r="M18" s="112">
        <v>4568.4450063712602</v>
      </c>
      <c r="N18" s="113">
        <v>1.5606241714559359</v>
      </c>
      <c r="O18" s="113">
        <v>1.677637553728907</v>
      </c>
      <c r="P18" s="112">
        <v>207.81686479304682</v>
      </c>
      <c r="Q18" s="112">
        <v>19.597017920333322</v>
      </c>
      <c r="R18" s="147">
        <v>14.039780745422711</v>
      </c>
    </row>
    <row r="19" spans="1:18" ht="15" customHeight="1" x14ac:dyDescent="0.15">
      <c r="A19" s="118">
        <v>104</v>
      </c>
      <c r="B19" s="111">
        <v>2</v>
      </c>
      <c r="C19" s="111">
        <v>35</v>
      </c>
      <c r="D19" s="112">
        <v>2487.8997424788349</v>
      </c>
      <c r="E19" s="112">
        <v>90.614934116963965</v>
      </c>
      <c r="F19" s="112">
        <v>65.388998874675849</v>
      </c>
      <c r="G19" s="112">
        <v>380.88979257549153</v>
      </c>
      <c r="H19" s="112">
        <v>864.87519267336154</v>
      </c>
      <c r="I19" s="112">
        <v>1471.8811905149901</v>
      </c>
      <c r="J19" s="112">
        <v>15.870077508728855</v>
      </c>
      <c r="K19" s="112">
        <v>4000.0383175917864</v>
      </c>
      <c r="L19" s="112">
        <v>139.43103787923854</v>
      </c>
      <c r="M19" s="112">
        <v>5659.5908468741281</v>
      </c>
      <c r="N19" s="113">
        <v>1.1747191249049462</v>
      </c>
      <c r="O19" s="113">
        <v>1.5004528296964674</v>
      </c>
      <c r="P19" s="112">
        <v>194.6004208244793</v>
      </c>
      <c r="Q19" s="112">
        <v>23.241934145105748</v>
      </c>
      <c r="R19" s="147">
        <v>14.760514344882031</v>
      </c>
    </row>
    <row r="20" spans="1:18" ht="15" customHeight="1" x14ac:dyDescent="0.15">
      <c r="A20" s="118">
        <v>105</v>
      </c>
      <c r="B20" s="111">
        <v>2</v>
      </c>
      <c r="C20" s="111">
        <v>38</v>
      </c>
      <c r="D20" s="112">
        <v>1722.5637611971438</v>
      </c>
      <c r="E20" s="112">
        <v>67.46819726107465</v>
      </c>
      <c r="F20" s="112">
        <v>43.272832383707218</v>
      </c>
      <c r="G20" s="112">
        <v>260.76826408869277</v>
      </c>
      <c r="H20" s="112">
        <v>530.12834664496529</v>
      </c>
      <c r="I20" s="112">
        <v>1089.7425039043205</v>
      </c>
      <c r="J20" s="112">
        <v>9.3728737739620325</v>
      </c>
      <c r="K20" s="112">
        <v>2334.1261819344927</v>
      </c>
      <c r="L20" s="112">
        <v>257.60018791473067</v>
      </c>
      <c r="M20" s="112">
        <v>2251.8852514365908</v>
      </c>
      <c r="N20" s="113">
        <v>0.86730506217053904</v>
      </c>
      <c r="O20" s="113">
        <v>1.1659492161710177</v>
      </c>
      <c r="P20" s="112">
        <v>73.632607895546428</v>
      </c>
      <c r="Q20" s="112">
        <v>11.178623403875859</v>
      </c>
      <c r="R20" s="147">
        <v>9.5874402018730027</v>
      </c>
    </row>
    <row r="21" spans="1:18" ht="15" customHeight="1" x14ac:dyDescent="0.15">
      <c r="A21" s="118">
        <v>106</v>
      </c>
      <c r="B21" s="111">
        <v>2</v>
      </c>
      <c r="C21" s="111">
        <v>58</v>
      </c>
      <c r="D21" s="112">
        <v>2195.2483151224264</v>
      </c>
      <c r="E21" s="112">
        <v>86.748385763302934</v>
      </c>
      <c r="F21" s="112">
        <v>52.762353311405079</v>
      </c>
      <c r="G21" s="112">
        <v>338.81290018521321</v>
      </c>
      <c r="H21" s="112">
        <v>787.91878621332307</v>
      </c>
      <c r="I21" s="112">
        <v>1426.2892007261592</v>
      </c>
      <c r="J21" s="112">
        <v>14.540847340480749</v>
      </c>
      <c r="K21" s="112">
        <v>4172.6235838782586</v>
      </c>
      <c r="L21" s="112">
        <v>162.99145272810753</v>
      </c>
      <c r="M21" s="112">
        <v>5024.684244777306</v>
      </c>
      <c r="N21" s="113">
        <v>1.6160602450122064</v>
      </c>
      <c r="O21" s="113">
        <v>1.5705555327853287</v>
      </c>
      <c r="P21" s="112">
        <v>166.85580913255677</v>
      </c>
      <c r="Q21" s="112">
        <v>21.19594048603982</v>
      </c>
      <c r="R21" s="147">
        <v>12.601707959153135</v>
      </c>
    </row>
    <row r="22" spans="1:18" ht="15" customHeight="1" x14ac:dyDescent="0.15">
      <c r="A22" s="118">
        <v>107</v>
      </c>
      <c r="B22" s="111">
        <v>2</v>
      </c>
      <c r="C22" s="111">
        <v>34</v>
      </c>
      <c r="D22" s="112">
        <v>1512.6342752192104</v>
      </c>
      <c r="E22" s="112">
        <v>69.091787932298715</v>
      </c>
      <c r="F22" s="112">
        <v>41.521950974264577</v>
      </c>
      <c r="G22" s="112">
        <v>212.89223882659599</v>
      </c>
      <c r="H22" s="112">
        <v>684.26481850709376</v>
      </c>
      <c r="I22" s="112">
        <v>1167.8590810993505</v>
      </c>
      <c r="J22" s="112">
        <v>11.429881848358821</v>
      </c>
      <c r="K22" s="112">
        <v>2610.310248512772</v>
      </c>
      <c r="L22" s="112">
        <v>821.392131992553</v>
      </c>
      <c r="M22" s="112">
        <v>3459.1111269717376</v>
      </c>
      <c r="N22" s="113">
        <v>0.9574587011860034</v>
      </c>
      <c r="O22" s="113">
        <v>1.5562004176608892</v>
      </c>
      <c r="P22" s="112">
        <v>122.96604727421393</v>
      </c>
      <c r="Q22" s="112">
        <v>12.497665039340715</v>
      </c>
      <c r="R22" s="147">
        <v>10.68284194206656</v>
      </c>
    </row>
    <row r="23" spans="1:18" ht="15" customHeight="1" x14ac:dyDescent="0.15">
      <c r="A23" s="118">
        <v>108</v>
      </c>
      <c r="B23" s="111">
        <v>2</v>
      </c>
      <c r="C23" s="111">
        <v>51</v>
      </c>
      <c r="D23" s="112">
        <v>1896.1297393937634</v>
      </c>
      <c r="E23" s="112">
        <v>88.990231108511509</v>
      </c>
      <c r="F23" s="112">
        <v>53.553445235152026</v>
      </c>
      <c r="G23" s="112">
        <v>262.29959955909681</v>
      </c>
      <c r="H23" s="112">
        <v>779.7984564245138</v>
      </c>
      <c r="I23" s="112">
        <v>1431.9514204652303</v>
      </c>
      <c r="J23" s="112">
        <v>14.139391333603571</v>
      </c>
      <c r="K23" s="112">
        <v>3486.9920250813907</v>
      </c>
      <c r="L23" s="112">
        <v>1038.7527734111452</v>
      </c>
      <c r="M23" s="112">
        <v>3919.2847080951356</v>
      </c>
      <c r="N23" s="113">
        <v>1.8961947868154714</v>
      </c>
      <c r="O23" s="113">
        <v>1.9000202810801496</v>
      </c>
      <c r="P23" s="112">
        <v>137.40640225243823</v>
      </c>
      <c r="Q23" s="112">
        <v>18.252402718727492</v>
      </c>
      <c r="R23" s="147">
        <v>13.443571296633426</v>
      </c>
    </row>
    <row r="24" spans="1:18" ht="15" customHeight="1" x14ac:dyDescent="0.15">
      <c r="A24" s="118">
        <v>109</v>
      </c>
      <c r="B24" s="111">
        <v>2</v>
      </c>
      <c r="C24" s="111">
        <v>52</v>
      </c>
      <c r="D24" s="112">
        <v>2214.3132773750513</v>
      </c>
      <c r="E24" s="112">
        <v>103.10303829007762</v>
      </c>
      <c r="F24" s="112">
        <v>57.012563838251772</v>
      </c>
      <c r="G24" s="112">
        <v>332.45448919935649</v>
      </c>
      <c r="H24" s="112">
        <v>945.70345237430558</v>
      </c>
      <c r="I24" s="112">
        <v>1550.7139313635112</v>
      </c>
      <c r="J24" s="112">
        <v>19.675483055621395</v>
      </c>
      <c r="K24" s="112">
        <v>4830.6316264182442</v>
      </c>
      <c r="L24" s="112">
        <v>97.755540406271422</v>
      </c>
      <c r="M24" s="112">
        <v>7093.3129126768717</v>
      </c>
      <c r="N24" s="113">
        <v>1.3840056036206856</v>
      </c>
      <c r="O24" s="113">
        <v>1.8784332179506706</v>
      </c>
      <c r="P24" s="112">
        <v>223.68740488466395</v>
      </c>
      <c r="Q24" s="112">
        <v>29.807892978933893</v>
      </c>
      <c r="R24" s="147">
        <v>18.742195095199492</v>
      </c>
    </row>
    <row r="25" spans="1:18" ht="15" customHeight="1" x14ac:dyDescent="0.15">
      <c r="A25" s="118">
        <v>110</v>
      </c>
      <c r="B25" s="111">
        <v>2</v>
      </c>
      <c r="C25" s="111">
        <v>35</v>
      </c>
      <c r="D25" s="112">
        <v>2732.6578555974679</v>
      </c>
      <c r="E25" s="112">
        <v>95.91110960375326</v>
      </c>
      <c r="F25" s="112">
        <v>51.452138127878534</v>
      </c>
      <c r="G25" s="112">
        <v>464.57848579009539</v>
      </c>
      <c r="H25" s="112">
        <v>680.71828405621534</v>
      </c>
      <c r="I25" s="112">
        <v>1545.6829965589209</v>
      </c>
      <c r="J25" s="112">
        <v>12.413934901139324</v>
      </c>
      <c r="K25" s="112">
        <v>3204.4229925310733</v>
      </c>
      <c r="L25" s="112">
        <v>720.60303529228975</v>
      </c>
      <c r="M25" s="112">
        <v>2395.0744661484136</v>
      </c>
      <c r="N25" s="113">
        <v>1.4979342757470426</v>
      </c>
      <c r="O25" s="113">
        <v>1.596868753110493</v>
      </c>
      <c r="P25" s="112">
        <v>102.08283822696929</v>
      </c>
      <c r="Q25" s="112">
        <v>14.802654826502325</v>
      </c>
      <c r="R25" s="147">
        <v>13.653400653261604</v>
      </c>
    </row>
    <row r="26" spans="1:18" ht="15" customHeight="1" x14ac:dyDescent="0.15">
      <c r="A26" s="118">
        <v>111</v>
      </c>
      <c r="B26" s="111">
        <v>2</v>
      </c>
      <c r="C26" s="111">
        <v>47</v>
      </c>
      <c r="D26" s="112">
        <v>1619.8147666866601</v>
      </c>
      <c r="E26" s="112">
        <v>81.037224452171401</v>
      </c>
      <c r="F26" s="112">
        <v>53.288754503493067</v>
      </c>
      <c r="G26" s="112">
        <v>196.46374502020652</v>
      </c>
      <c r="H26" s="112">
        <v>614.12224150449777</v>
      </c>
      <c r="I26" s="112">
        <v>1202.3399145773549</v>
      </c>
      <c r="J26" s="112">
        <v>11.791933892918323</v>
      </c>
      <c r="K26" s="112">
        <v>2784.6665424097</v>
      </c>
      <c r="L26" s="112">
        <v>711.2147791783716</v>
      </c>
      <c r="M26" s="112">
        <v>4584.6854868375094</v>
      </c>
      <c r="N26" s="113">
        <v>1.1697015422201287</v>
      </c>
      <c r="O26" s="113">
        <v>1.3780480705605747</v>
      </c>
      <c r="P26" s="112">
        <v>100.88840296524572</v>
      </c>
      <c r="Q26" s="112">
        <v>12.689068463816605</v>
      </c>
      <c r="R26" s="147">
        <v>11.418876195636287</v>
      </c>
    </row>
    <row r="27" spans="1:18" ht="15" customHeight="1" x14ac:dyDescent="0.15">
      <c r="A27" s="118">
        <v>112</v>
      </c>
      <c r="B27" s="111">
        <v>2</v>
      </c>
      <c r="C27" s="111">
        <v>39</v>
      </c>
      <c r="D27" s="112">
        <v>1932.6404866658193</v>
      </c>
      <c r="E27" s="112">
        <v>75.723824399093616</v>
      </c>
      <c r="F27" s="112">
        <v>51.891965035221389</v>
      </c>
      <c r="G27" s="112">
        <v>286.85948586416811</v>
      </c>
      <c r="H27" s="112">
        <v>624.64267114189136</v>
      </c>
      <c r="I27" s="112">
        <v>1204.0271765888351</v>
      </c>
      <c r="J27" s="112">
        <v>10.668777031030606</v>
      </c>
      <c r="K27" s="112">
        <v>2813.2343600750319</v>
      </c>
      <c r="L27" s="112">
        <v>530.28106766012286</v>
      </c>
      <c r="M27" s="112">
        <v>2691.7358562184058</v>
      </c>
      <c r="N27" s="113">
        <v>1.1064371454541038</v>
      </c>
      <c r="O27" s="113">
        <v>1.5298335676950892</v>
      </c>
      <c r="P27" s="112">
        <v>113.75659787427142</v>
      </c>
      <c r="Q27" s="112">
        <v>12.971499378446891</v>
      </c>
      <c r="R27" s="147">
        <v>12.787469084557072</v>
      </c>
    </row>
    <row r="28" spans="1:18" ht="15" customHeight="1" x14ac:dyDescent="0.15">
      <c r="A28" s="118">
        <v>113</v>
      </c>
      <c r="B28" s="111">
        <v>2</v>
      </c>
      <c r="C28" s="111">
        <v>36</v>
      </c>
      <c r="D28" s="112">
        <v>1847.5814400462352</v>
      </c>
      <c r="E28" s="112">
        <v>73.160727960346406</v>
      </c>
      <c r="F28" s="112">
        <v>53.155728976192925</v>
      </c>
      <c r="G28" s="112">
        <v>271.47614275360212</v>
      </c>
      <c r="H28" s="112">
        <v>805.28582864738826</v>
      </c>
      <c r="I28" s="112">
        <v>1233.1801092804694</v>
      </c>
      <c r="J28" s="112">
        <v>9.4255233822931093</v>
      </c>
      <c r="K28" s="112">
        <v>3174.0856154678509</v>
      </c>
      <c r="L28" s="112">
        <v>175.36682992286859</v>
      </c>
      <c r="M28" s="112">
        <v>2127.3189416377941</v>
      </c>
      <c r="N28" s="113">
        <v>1.3699544316734147</v>
      </c>
      <c r="O28" s="113">
        <v>1.6530862738238601</v>
      </c>
      <c r="P28" s="112">
        <v>103.24167534764035</v>
      </c>
      <c r="Q28" s="112">
        <v>14.175185336710642</v>
      </c>
      <c r="R28" s="147">
        <v>8.3138857481467294</v>
      </c>
    </row>
    <row r="29" spans="1:18" ht="15" customHeight="1" x14ac:dyDescent="0.15">
      <c r="A29" s="118">
        <v>114</v>
      </c>
      <c r="B29" s="111">
        <v>2</v>
      </c>
      <c r="C29" s="111">
        <v>39</v>
      </c>
      <c r="D29" s="112">
        <v>2121.7192978199846</v>
      </c>
      <c r="E29" s="112">
        <v>83.208020593506646</v>
      </c>
      <c r="F29" s="112">
        <v>54.410446359144366</v>
      </c>
      <c r="G29" s="112">
        <v>309.085216669945</v>
      </c>
      <c r="H29" s="112">
        <v>773.47267939460767</v>
      </c>
      <c r="I29" s="112">
        <v>1337.2948792108693</v>
      </c>
      <c r="J29" s="112">
        <v>11.847437566333712</v>
      </c>
      <c r="K29" s="112">
        <v>3231.0044232243822</v>
      </c>
      <c r="L29" s="112">
        <v>172.87800969313145</v>
      </c>
      <c r="M29" s="112">
        <v>2004.1248610143</v>
      </c>
      <c r="N29" s="113">
        <v>1.0130062528062462</v>
      </c>
      <c r="O29" s="113">
        <v>1.6348781847584355</v>
      </c>
      <c r="P29" s="112">
        <v>126.49025650109142</v>
      </c>
      <c r="Q29" s="112">
        <v>16.156043544067639</v>
      </c>
      <c r="R29" s="147">
        <v>13.25769108099232</v>
      </c>
    </row>
    <row r="30" spans="1:18" ht="15" customHeight="1" x14ac:dyDescent="0.15">
      <c r="A30" s="118">
        <v>115</v>
      </c>
      <c r="B30" s="111">
        <v>2</v>
      </c>
      <c r="C30" s="111">
        <v>48</v>
      </c>
      <c r="D30" s="112">
        <v>1695.5927076119744</v>
      </c>
      <c r="E30" s="112">
        <v>73.456461688416752</v>
      </c>
      <c r="F30" s="112">
        <v>46.234584347477281</v>
      </c>
      <c r="G30" s="112">
        <v>243.53523514023283</v>
      </c>
      <c r="H30" s="112">
        <v>580.01931144213484</v>
      </c>
      <c r="I30" s="112">
        <v>1152.822215405165</v>
      </c>
      <c r="J30" s="112">
        <v>11.507124045984716</v>
      </c>
      <c r="K30" s="112">
        <v>2620.5552870870629</v>
      </c>
      <c r="L30" s="112">
        <v>2356.1340103826983</v>
      </c>
      <c r="M30" s="112">
        <v>1325.4819393881294</v>
      </c>
      <c r="N30" s="113">
        <v>1.0422510671488139</v>
      </c>
      <c r="O30" s="113">
        <v>1.5515785850277142</v>
      </c>
      <c r="P30" s="112">
        <v>97.844805554768953</v>
      </c>
      <c r="Q30" s="112">
        <v>12.165491615064141</v>
      </c>
      <c r="R30" s="147">
        <v>11.776189806978445</v>
      </c>
    </row>
    <row r="31" spans="1:18" ht="15" customHeight="1" x14ac:dyDescent="0.15">
      <c r="A31" s="118">
        <v>116</v>
      </c>
      <c r="B31" s="111">
        <v>2</v>
      </c>
      <c r="C31" s="111">
        <v>50</v>
      </c>
      <c r="D31" s="112">
        <v>2240.5549848364108</v>
      </c>
      <c r="E31" s="112">
        <v>101.49221107481351</v>
      </c>
      <c r="F31" s="112">
        <v>64.691630538491296</v>
      </c>
      <c r="G31" s="112">
        <v>317.21130930661309</v>
      </c>
      <c r="H31" s="112">
        <v>692.33537884528494</v>
      </c>
      <c r="I31" s="112">
        <v>1556.3304006726048</v>
      </c>
      <c r="J31" s="112">
        <v>14.235724706608639</v>
      </c>
      <c r="K31" s="112">
        <v>4186.0789069864968</v>
      </c>
      <c r="L31" s="112">
        <v>713.60523260806781</v>
      </c>
      <c r="M31" s="112">
        <v>3994.1308440151101</v>
      </c>
      <c r="N31" s="113">
        <v>1.366978120322307</v>
      </c>
      <c r="O31" s="113">
        <v>1.99246439348655</v>
      </c>
      <c r="P31" s="112">
        <v>184.55591447302604</v>
      </c>
      <c r="Q31" s="112">
        <v>18.673259847552174</v>
      </c>
      <c r="R31" s="147">
        <v>16.5314164729519</v>
      </c>
    </row>
    <row r="32" spans="1:18" ht="15" customHeight="1" x14ac:dyDescent="0.15">
      <c r="A32" s="118">
        <v>117</v>
      </c>
      <c r="B32" s="111">
        <v>2</v>
      </c>
      <c r="C32" s="111">
        <v>52</v>
      </c>
      <c r="D32" s="112">
        <v>1653.020627911498</v>
      </c>
      <c r="E32" s="112">
        <v>76.068575503020369</v>
      </c>
      <c r="F32" s="112">
        <v>34.736262835920577</v>
      </c>
      <c r="G32" s="112">
        <v>254.20144213961288</v>
      </c>
      <c r="H32" s="112">
        <v>544.35087952939205</v>
      </c>
      <c r="I32" s="112">
        <v>1126.8438317302468</v>
      </c>
      <c r="J32" s="112">
        <v>10.419392633174287</v>
      </c>
      <c r="K32" s="112">
        <v>2584.7761031269251</v>
      </c>
      <c r="L32" s="112">
        <v>337.3434061931228</v>
      </c>
      <c r="M32" s="112">
        <v>2767.5747081187887</v>
      </c>
      <c r="N32" s="113">
        <v>1.0114984566127496</v>
      </c>
      <c r="O32" s="113">
        <v>1.2188816988096962</v>
      </c>
      <c r="P32" s="112">
        <v>93.093199473787465</v>
      </c>
      <c r="Q32" s="112">
        <v>13.718438507119711</v>
      </c>
      <c r="R32" s="147">
        <v>11.44700465872531</v>
      </c>
    </row>
    <row r="33" spans="1:18" ht="15" customHeight="1" x14ac:dyDescent="0.15">
      <c r="A33" s="118">
        <v>118</v>
      </c>
      <c r="B33" s="111">
        <v>2</v>
      </c>
      <c r="C33" s="111">
        <v>55</v>
      </c>
      <c r="D33" s="112">
        <v>1906.4711454492281</v>
      </c>
      <c r="E33" s="112">
        <v>83.742478421504998</v>
      </c>
      <c r="F33" s="112">
        <v>51.551668841548285</v>
      </c>
      <c r="G33" s="112">
        <v>278.59182743461116</v>
      </c>
      <c r="H33" s="112">
        <v>670.16280131330745</v>
      </c>
      <c r="I33" s="112">
        <v>1241.9703359495973</v>
      </c>
      <c r="J33" s="112">
        <v>12.493248558963035</v>
      </c>
      <c r="K33" s="112">
        <v>3636.9313644394379</v>
      </c>
      <c r="L33" s="112">
        <v>162.7187305918093</v>
      </c>
      <c r="M33" s="112">
        <v>3487.6103117935199</v>
      </c>
      <c r="N33" s="113">
        <v>1.3097480330135678</v>
      </c>
      <c r="O33" s="113">
        <v>1.5751920981881644</v>
      </c>
      <c r="P33" s="112">
        <v>190.85049654109108</v>
      </c>
      <c r="Q33" s="112">
        <v>18.5973101648976</v>
      </c>
      <c r="R33" s="147">
        <v>11.60035253351688</v>
      </c>
    </row>
    <row r="34" spans="1:18" ht="15" customHeight="1" x14ac:dyDescent="0.15">
      <c r="A34" s="118">
        <v>119</v>
      </c>
      <c r="B34" s="111">
        <v>2</v>
      </c>
      <c r="C34" s="111">
        <v>43</v>
      </c>
      <c r="D34" s="112">
        <v>2010.4169558178073</v>
      </c>
      <c r="E34" s="112">
        <v>86.696497264143986</v>
      </c>
      <c r="F34" s="112">
        <v>51.665981695686646</v>
      </c>
      <c r="G34" s="112">
        <v>293.62069779609288</v>
      </c>
      <c r="H34" s="112">
        <v>635.86396387155025</v>
      </c>
      <c r="I34" s="112">
        <v>1334.7373800495404</v>
      </c>
      <c r="J34" s="112">
        <v>11.149683871176965</v>
      </c>
      <c r="K34" s="112">
        <v>3011.8236850892977</v>
      </c>
      <c r="L34" s="112">
        <v>419.42673977536788</v>
      </c>
      <c r="M34" s="112">
        <v>2083.4823876298715</v>
      </c>
      <c r="N34" s="113">
        <v>1.1226892783258033</v>
      </c>
      <c r="O34" s="113">
        <v>1.4961907279555751</v>
      </c>
      <c r="P34" s="112">
        <v>95.639084031736417</v>
      </c>
      <c r="Q34" s="112">
        <v>15.364383094991139</v>
      </c>
      <c r="R34" s="147">
        <v>11.316589414902252</v>
      </c>
    </row>
    <row r="35" spans="1:18" ht="15" customHeight="1" x14ac:dyDescent="0.15">
      <c r="A35" s="118">
        <v>120</v>
      </c>
      <c r="B35" s="111">
        <v>2</v>
      </c>
      <c r="C35" s="111">
        <v>47</v>
      </c>
      <c r="D35" s="112">
        <v>2278.158216937109</v>
      </c>
      <c r="E35" s="112">
        <v>93.9760206875807</v>
      </c>
      <c r="F35" s="112">
        <v>69.97118055667265</v>
      </c>
      <c r="G35" s="112">
        <v>316.17382737649069</v>
      </c>
      <c r="H35" s="112">
        <v>1029.0372825300428</v>
      </c>
      <c r="I35" s="112">
        <v>1625.3109728155403</v>
      </c>
      <c r="J35" s="112">
        <v>13.624569796636351</v>
      </c>
      <c r="K35" s="112">
        <v>3894.9210386997379</v>
      </c>
      <c r="L35" s="112">
        <v>453.09571631385319</v>
      </c>
      <c r="M35" s="112">
        <v>4236.4869867593179</v>
      </c>
      <c r="N35" s="113">
        <v>1.175634599710875</v>
      </c>
      <c r="O35" s="113">
        <v>2.0271690608746966</v>
      </c>
      <c r="P35" s="112">
        <v>160.65339452722034</v>
      </c>
      <c r="Q35" s="112">
        <v>19.490381076209314</v>
      </c>
      <c r="R35" s="147">
        <v>13.093078526495878</v>
      </c>
    </row>
    <row r="36" spans="1:18" ht="15" customHeight="1" x14ac:dyDescent="0.15">
      <c r="A36" s="118">
        <v>121</v>
      </c>
      <c r="B36" s="111">
        <v>2</v>
      </c>
      <c r="C36" s="111">
        <v>58</v>
      </c>
      <c r="D36" s="112">
        <v>1932.1170122533044</v>
      </c>
      <c r="E36" s="112">
        <v>67.124371073430964</v>
      </c>
      <c r="F36" s="112">
        <v>37.927061553036204</v>
      </c>
      <c r="G36" s="112">
        <v>328.16954798519288</v>
      </c>
      <c r="H36" s="112">
        <v>675.26684494506901</v>
      </c>
      <c r="I36" s="112">
        <v>1167.9082761949701</v>
      </c>
      <c r="J36" s="112">
        <v>11.329667977059605</v>
      </c>
      <c r="K36" s="112">
        <v>3208.4591364181865</v>
      </c>
      <c r="L36" s="112">
        <v>1000.8195199999999</v>
      </c>
      <c r="M36" s="112">
        <v>3126.0205101569995</v>
      </c>
      <c r="N36" s="113">
        <v>1.2925075506066104</v>
      </c>
      <c r="O36" s="113">
        <v>1.4785083834987323</v>
      </c>
      <c r="P36" s="112">
        <v>124.10229573998072</v>
      </c>
      <c r="Q36" s="112">
        <v>18.255698708972282</v>
      </c>
      <c r="R36" s="147">
        <v>10.149919487212577</v>
      </c>
    </row>
    <row r="37" spans="1:18" ht="15" customHeight="1" x14ac:dyDescent="0.15">
      <c r="A37" s="118">
        <v>122</v>
      </c>
      <c r="B37" s="111">
        <v>2</v>
      </c>
      <c r="C37" s="111">
        <v>39</v>
      </c>
      <c r="D37" s="112">
        <v>1458.2071810975099</v>
      </c>
      <c r="E37" s="112">
        <v>61.825009061251713</v>
      </c>
      <c r="F37" s="112">
        <v>42.477159299471261</v>
      </c>
      <c r="G37" s="112">
        <v>207.17589340138147</v>
      </c>
      <c r="H37" s="112">
        <v>519.95788478846896</v>
      </c>
      <c r="I37" s="112">
        <v>989.14112287989371</v>
      </c>
      <c r="J37" s="112">
        <v>9.8756417408778212</v>
      </c>
      <c r="K37" s="112">
        <v>2537.4222792709406</v>
      </c>
      <c r="L37" s="112">
        <v>142.47684835797503</v>
      </c>
      <c r="M37" s="112">
        <v>3815.140944574669</v>
      </c>
      <c r="N37" s="113">
        <v>0.96852606779660377</v>
      </c>
      <c r="O37" s="113">
        <v>1.1596253172538427</v>
      </c>
      <c r="P37" s="112">
        <v>99.150588847749631</v>
      </c>
      <c r="Q37" s="112">
        <v>12.94656368906846</v>
      </c>
      <c r="R37" s="147">
        <v>10.43396467261578</v>
      </c>
    </row>
    <row r="38" spans="1:18" ht="15" customHeight="1" x14ac:dyDescent="0.15">
      <c r="A38" s="118">
        <v>123</v>
      </c>
      <c r="B38" s="111">
        <v>2</v>
      </c>
      <c r="C38" s="111">
        <v>55</v>
      </c>
      <c r="D38" s="112">
        <v>1933.0670039535985</v>
      </c>
      <c r="E38" s="112">
        <v>73.040970136056501</v>
      </c>
      <c r="F38" s="112">
        <v>58.408342930485432</v>
      </c>
      <c r="G38" s="112">
        <v>274.15406668720885</v>
      </c>
      <c r="H38" s="112">
        <v>486.15881304210171</v>
      </c>
      <c r="I38" s="112">
        <v>1123.9248588500525</v>
      </c>
      <c r="J38" s="112">
        <v>9.9769048875835011</v>
      </c>
      <c r="K38" s="112">
        <v>2446.433678171019</v>
      </c>
      <c r="L38" s="112">
        <v>121.40913577474713</v>
      </c>
      <c r="M38" s="112">
        <v>1550.268651854667</v>
      </c>
      <c r="N38" s="113">
        <v>1.0830801229019822</v>
      </c>
      <c r="O38" s="113">
        <v>1.1358147387747002</v>
      </c>
      <c r="P38" s="112">
        <v>90.424031858547124</v>
      </c>
      <c r="Q38" s="112">
        <v>11.784543122220429</v>
      </c>
      <c r="R38" s="147">
        <v>12.021920576207998</v>
      </c>
    </row>
    <row r="39" spans="1:18" ht="15" customHeight="1" x14ac:dyDescent="0.15">
      <c r="A39" s="118">
        <v>124</v>
      </c>
      <c r="B39" s="111">
        <v>2</v>
      </c>
      <c r="C39" s="111">
        <v>44</v>
      </c>
      <c r="D39" s="112">
        <v>2003.8581781385067</v>
      </c>
      <c r="E39" s="112">
        <v>92.717786970687939</v>
      </c>
      <c r="F39" s="112">
        <v>56.809144247287136</v>
      </c>
      <c r="G39" s="112">
        <v>278.69094863309834</v>
      </c>
      <c r="H39" s="112">
        <v>536.91550179239096</v>
      </c>
      <c r="I39" s="112">
        <v>1298.1169674437529</v>
      </c>
      <c r="J39" s="112">
        <v>13.741407806189889</v>
      </c>
      <c r="K39" s="112">
        <v>3073.1888999805574</v>
      </c>
      <c r="L39" s="112">
        <v>436.04871647423249</v>
      </c>
      <c r="M39" s="112">
        <v>1985.6637964533022</v>
      </c>
      <c r="N39" s="113">
        <v>1.1283106121675568</v>
      </c>
      <c r="O39" s="113">
        <v>1.3686137266872394</v>
      </c>
      <c r="P39" s="112">
        <v>93.820683041644642</v>
      </c>
      <c r="Q39" s="112">
        <v>15.244304680136532</v>
      </c>
      <c r="R39" s="147">
        <v>16.814026948026957</v>
      </c>
    </row>
    <row r="40" spans="1:18" ht="15" customHeight="1" x14ac:dyDescent="0.15">
      <c r="A40" s="118">
        <v>125</v>
      </c>
      <c r="B40" s="111">
        <v>2</v>
      </c>
      <c r="C40" s="111">
        <v>51</v>
      </c>
      <c r="D40" s="112">
        <v>1748.4597966905264</v>
      </c>
      <c r="E40" s="112">
        <v>64.01208748009104</v>
      </c>
      <c r="F40" s="112">
        <v>45.407604739590752</v>
      </c>
      <c r="G40" s="112">
        <v>226.24991781899712</v>
      </c>
      <c r="H40" s="112">
        <v>466.53836521703812</v>
      </c>
      <c r="I40" s="112">
        <v>945.21755461551209</v>
      </c>
      <c r="J40" s="112">
        <v>8.4794532478219988</v>
      </c>
      <c r="K40" s="112">
        <v>2384.3659280008937</v>
      </c>
      <c r="L40" s="112">
        <v>98.075013734207872</v>
      </c>
      <c r="M40" s="112">
        <v>1578.9318828613157</v>
      </c>
      <c r="N40" s="113">
        <v>0.91858251025530702</v>
      </c>
      <c r="O40" s="113">
        <v>1.1224353432495282</v>
      </c>
      <c r="P40" s="112">
        <v>81.120396977522873</v>
      </c>
      <c r="Q40" s="112">
        <v>12.599390888961464</v>
      </c>
      <c r="R40" s="147">
        <v>9.409980595161203</v>
      </c>
    </row>
    <row r="41" spans="1:18" ht="15" customHeight="1" x14ac:dyDescent="0.15">
      <c r="A41" s="118">
        <v>126</v>
      </c>
      <c r="B41" s="111">
        <v>2</v>
      </c>
      <c r="C41" s="111">
        <v>31</v>
      </c>
      <c r="D41" s="112">
        <v>1560.59803541371</v>
      </c>
      <c r="E41" s="112">
        <v>71.187759383271413</v>
      </c>
      <c r="F41" s="112">
        <v>42.708210701452359</v>
      </c>
      <c r="G41" s="112">
        <v>223.45121826304617</v>
      </c>
      <c r="H41" s="112">
        <v>475.03131683739133</v>
      </c>
      <c r="I41" s="112">
        <v>1082.4268512471076</v>
      </c>
      <c r="J41" s="112">
        <v>9.9165493148078205</v>
      </c>
      <c r="K41" s="112">
        <v>2436.1526729604789</v>
      </c>
      <c r="L41" s="112">
        <v>137.33647315309284</v>
      </c>
      <c r="M41" s="112">
        <v>2074.4241429335284</v>
      </c>
      <c r="N41" s="113">
        <v>0.96430090469856056</v>
      </c>
      <c r="O41" s="113">
        <v>1.2033707863219034</v>
      </c>
      <c r="P41" s="112">
        <v>75.783742870632508</v>
      </c>
      <c r="Q41" s="112">
        <v>12.125770853353858</v>
      </c>
      <c r="R41" s="147">
        <v>11.200950214693556</v>
      </c>
    </row>
    <row r="42" spans="1:18" ht="15" customHeight="1" x14ac:dyDescent="0.15">
      <c r="A42" s="118">
        <v>127</v>
      </c>
      <c r="B42" s="111">
        <v>2</v>
      </c>
      <c r="C42" s="111">
        <v>39</v>
      </c>
      <c r="D42" s="112">
        <v>1931.8436848695351</v>
      </c>
      <c r="E42" s="112">
        <v>89.956941322666651</v>
      </c>
      <c r="F42" s="112">
        <v>56.817963173265888</v>
      </c>
      <c r="G42" s="112">
        <v>267.07670078345728</v>
      </c>
      <c r="H42" s="112">
        <v>787.39783221703033</v>
      </c>
      <c r="I42" s="112">
        <v>1411.4619162044676</v>
      </c>
      <c r="J42" s="112">
        <v>14.656290895672857</v>
      </c>
      <c r="K42" s="112">
        <v>3861.53101398746</v>
      </c>
      <c r="L42" s="112">
        <v>395.0412938970785</v>
      </c>
      <c r="M42" s="112">
        <v>4712.4680637495212</v>
      </c>
      <c r="N42" s="113">
        <v>1.2898844373986786</v>
      </c>
      <c r="O42" s="113">
        <v>1.9095903026850358</v>
      </c>
      <c r="P42" s="112">
        <v>179.88909449896573</v>
      </c>
      <c r="Q42" s="112">
        <v>19.900870938123493</v>
      </c>
      <c r="R42" s="147">
        <v>11.615061531468175</v>
      </c>
    </row>
    <row r="43" spans="1:18" ht="15" customHeight="1" x14ac:dyDescent="0.15">
      <c r="A43" s="118">
        <v>128</v>
      </c>
      <c r="B43" s="111">
        <v>2</v>
      </c>
      <c r="C43" s="111">
        <v>44</v>
      </c>
      <c r="D43" s="112">
        <v>1795.6977424518905</v>
      </c>
      <c r="E43" s="112">
        <v>72.892067879356134</v>
      </c>
      <c r="F43" s="112">
        <v>39.743756241702826</v>
      </c>
      <c r="G43" s="112">
        <v>276.64662344231391</v>
      </c>
      <c r="H43" s="112">
        <v>554.43647235060041</v>
      </c>
      <c r="I43" s="112">
        <v>1187.7308120007772</v>
      </c>
      <c r="J43" s="112">
        <v>10.788904865503536</v>
      </c>
      <c r="K43" s="112">
        <v>2710.3712587703099</v>
      </c>
      <c r="L43" s="112">
        <v>126.14614192580358</v>
      </c>
      <c r="M43" s="112">
        <v>2772.7418075454016</v>
      </c>
      <c r="N43" s="113">
        <v>0.94658735520594994</v>
      </c>
      <c r="O43" s="113">
        <v>1.2661945962811678</v>
      </c>
      <c r="P43" s="112">
        <v>104.58035946844893</v>
      </c>
      <c r="Q43" s="112">
        <v>12.320941856608391</v>
      </c>
      <c r="R43" s="147">
        <v>11.366693699861749</v>
      </c>
    </row>
    <row r="44" spans="1:18" ht="15" customHeight="1" x14ac:dyDescent="0.15">
      <c r="A44" s="118">
        <v>129</v>
      </c>
      <c r="B44" s="111">
        <v>2</v>
      </c>
      <c r="C44" s="111">
        <v>58</v>
      </c>
      <c r="D44" s="112">
        <v>1975.2269096983896</v>
      </c>
      <c r="E44" s="112">
        <v>85.224898033959079</v>
      </c>
      <c r="F44" s="112">
        <v>54.56312799184844</v>
      </c>
      <c r="G44" s="112">
        <v>282.00611119401657</v>
      </c>
      <c r="H44" s="112">
        <v>673.99007440320759</v>
      </c>
      <c r="I44" s="112">
        <v>1351.2100749617844</v>
      </c>
      <c r="J44" s="112">
        <v>12.440646288037604</v>
      </c>
      <c r="K44" s="112">
        <v>3325.836625189294</v>
      </c>
      <c r="L44" s="112">
        <v>343.51559033614501</v>
      </c>
      <c r="M44" s="112">
        <v>4188.8874574668534</v>
      </c>
      <c r="N44" s="113">
        <v>1.1447637676123856</v>
      </c>
      <c r="O44" s="113">
        <v>1.5231511663412245</v>
      </c>
      <c r="P44" s="112">
        <v>144.71653986445037</v>
      </c>
      <c r="Q44" s="112">
        <v>15.473926769182498</v>
      </c>
      <c r="R44" s="147">
        <v>17.314459586086723</v>
      </c>
    </row>
    <row r="45" spans="1:18" ht="15" customHeight="1" x14ac:dyDescent="0.15">
      <c r="A45" s="118">
        <v>130</v>
      </c>
      <c r="B45" s="111">
        <v>2</v>
      </c>
      <c r="C45" s="111">
        <v>57</v>
      </c>
      <c r="D45" s="112">
        <v>1313.6838415701664</v>
      </c>
      <c r="E45" s="112">
        <v>61.451642494163444</v>
      </c>
      <c r="F45" s="112">
        <v>44.015312004872712</v>
      </c>
      <c r="G45" s="112">
        <v>165.83736911465343</v>
      </c>
      <c r="H45" s="112">
        <v>533.08790444225076</v>
      </c>
      <c r="I45" s="112">
        <v>955.64568217391763</v>
      </c>
      <c r="J45" s="112">
        <v>8.5438025869649259</v>
      </c>
      <c r="K45" s="112">
        <v>2158.8308292111242</v>
      </c>
      <c r="L45" s="112">
        <v>271.39658416011423</v>
      </c>
      <c r="M45" s="112">
        <v>1728.8640301705088</v>
      </c>
      <c r="N45" s="113">
        <v>0.84306839592397143</v>
      </c>
      <c r="O45" s="113">
        <v>1.1592330554332786</v>
      </c>
      <c r="P45" s="112">
        <v>89.185126000252495</v>
      </c>
      <c r="Q45" s="112">
        <v>10.365617373566428</v>
      </c>
      <c r="R45" s="147">
        <v>10.570813857700999</v>
      </c>
    </row>
    <row r="46" spans="1:18" ht="15" customHeight="1" x14ac:dyDescent="0.15">
      <c r="A46" s="118">
        <v>131</v>
      </c>
      <c r="B46" s="111">
        <v>2</v>
      </c>
      <c r="C46" s="111">
        <v>52</v>
      </c>
      <c r="D46" s="112">
        <v>2271.6223103799234</v>
      </c>
      <c r="E46" s="112">
        <v>89.030289375752432</v>
      </c>
      <c r="F46" s="112">
        <v>45.052708988466499</v>
      </c>
      <c r="G46" s="112">
        <v>369.91775509139109</v>
      </c>
      <c r="H46" s="112">
        <v>453.14730464176563</v>
      </c>
      <c r="I46" s="112">
        <v>1310.0576826963766</v>
      </c>
      <c r="J46" s="112">
        <v>11.787353875720072</v>
      </c>
      <c r="K46" s="112">
        <v>2776.796566396697</v>
      </c>
      <c r="L46" s="112">
        <v>129.24881214285716</v>
      </c>
      <c r="M46" s="112">
        <v>1610.2985747868347</v>
      </c>
      <c r="N46" s="113">
        <v>1.345912915406321</v>
      </c>
      <c r="O46" s="113">
        <v>1.1968462689895072</v>
      </c>
      <c r="P46" s="112">
        <v>119.44829679077857</v>
      </c>
      <c r="Q46" s="112">
        <v>14.579827201643928</v>
      </c>
      <c r="R46" s="147">
        <v>14.631574511101514</v>
      </c>
    </row>
    <row r="47" spans="1:18" ht="15" customHeight="1" x14ac:dyDescent="0.15">
      <c r="A47" s="118">
        <v>132</v>
      </c>
      <c r="B47" s="111">
        <v>2</v>
      </c>
      <c r="C47" s="111">
        <v>42</v>
      </c>
      <c r="D47" s="112">
        <v>1793.3375677357155</v>
      </c>
      <c r="E47" s="112">
        <v>72.903090115103254</v>
      </c>
      <c r="F47" s="112">
        <v>47.856107001620252</v>
      </c>
      <c r="G47" s="112">
        <v>267.65777943732553</v>
      </c>
      <c r="H47" s="112">
        <v>506.85436913864277</v>
      </c>
      <c r="I47" s="112">
        <v>1118.9099773649127</v>
      </c>
      <c r="J47" s="112">
        <v>10.706310192883036</v>
      </c>
      <c r="K47" s="112">
        <v>2584.9420419356975</v>
      </c>
      <c r="L47" s="112">
        <v>173.79179845091508</v>
      </c>
      <c r="M47" s="112">
        <v>1915.7053320681152</v>
      </c>
      <c r="N47" s="113">
        <v>1.1052760889386819</v>
      </c>
      <c r="O47" s="113">
        <v>1.1948370484540323</v>
      </c>
      <c r="P47" s="112">
        <v>116.29772558458856</v>
      </c>
      <c r="Q47" s="112">
        <v>12.91856566547043</v>
      </c>
      <c r="R47" s="147">
        <v>12.334042568519234</v>
      </c>
    </row>
    <row r="48" spans="1:18" ht="15" customHeight="1" x14ac:dyDescent="0.15">
      <c r="A48" s="118">
        <v>133</v>
      </c>
      <c r="B48" s="111">
        <v>2</v>
      </c>
      <c r="C48" s="111">
        <v>47</v>
      </c>
      <c r="D48" s="112">
        <v>1601.3107487975262</v>
      </c>
      <c r="E48" s="112">
        <v>67.284078950687075</v>
      </c>
      <c r="F48" s="112">
        <v>41.563956969805432</v>
      </c>
      <c r="G48" s="112">
        <v>233.49653297274341</v>
      </c>
      <c r="H48" s="112">
        <v>411.38729001355256</v>
      </c>
      <c r="I48" s="112">
        <v>971.73796949473228</v>
      </c>
      <c r="J48" s="112">
        <v>8.8154230383894649</v>
      </c>
      <c r="K48" s="112">
        <v>2250.5307446623669</v>
      </c>
      <c r="L48" s="112">
        <v>93.803750035671428</v>
      </c>
      <c r="M48" s="112">
        <v>1899.2799557585211</v>
      </c>
      <c r="N48" s="113">
        <v>0.91838061399296422</v>
      </c>
      <c r="O48" s="113">
        <v>0.98595031743246087</v>
      </c>
      <c r="P48" s="112">
        <v>99.414862680176412</v>
      </c>
      <c r="Q48" s="112">
        <v>12.18659753532164</v>
      </c>
      <c r="R48" s="147">
        <v>10.819725090264678</v>
      </c>
    </row>
    <row r="49" spans="1:18" ht="15" customHeight="1" x14ac:dyDescent="0.15">
      <c r="A49" s="118">
        <v>134</v>
      </c>
      <c r="B49" s="111">
        <v>2</v>
      </c>
      <c r="C49" s="111">
        <v>45</v>
      </c>
      <c r="D49" s="112">
        <v>1928.4290771375693</v>
      </c>
      <c r="E49" s="112">
        <v>86.02896716533543</v>
      </c>
      <c r="F49" s="112">
        <v>55.658834927246296</v>
      </c>
      <c r="G49" s="112">
        <v>269.09158657453548</v>
      </c>
      <c r="H49" s="112">
        <v>629.08361813186991</v>
      </c>
      <c r="I49" s="112">
        <v>1285.4780040673745</v>
      </c>
      <c r="J49" s="112">
        <v>12.961393090124497</v>
      </c>
      <c r="K49" s="112">
        <v>3023.2325132724791</v>
      </c>
      <c r="L49" s="112">
        <v>171.29107142857143</v>
      </c>
      <c r="M49" s="112">
        <v>2660.5205553375176</v>
      </c>
      <c r="N49" s="113">
        <v>1.1991791407521066</v>
      </c>
      <c r="O49" s="113">
        <v>1.3853064259669143</v>
      </c>
      <c r="P49" s="112">
        <v>101.1860502889961</v>
      </c>
      <c r="Q49" s="112">
        <v>14.492525877693607</v>
      </c>
      <c r="R49" s="147">
        <v>13.46238170672174</v>
      </c>
    </row>
    <row r="50" spans="1:18" ht="15" customHeight="1" x14ac:dyDescent="0.15">
      <c r="A50" s="118">
        <v>135</v>
      </c>
      <c r="B50" s="111">
        <v>2</v>
      </c>
      <c r="C50" s="111">
        <v>59</v>
      </c>
      <c r="D50" s="112">
        <v>1639.3424691341227</v>
      </c>
      <c r="E50" s="112">
        <v>70.171301655493181</v>
      </c>
      <c r="F50" s="112">
        <v>47.514627834129435</v>
      </c>
      <c r="G50" s="112">
        <v>228.58212729703286</v>
      </c>
      <c r="H50" s="112">
        <v>351.31269591873422</v>
      </c>
      <c r="I50" s="112">
        <v>953.94057265859021</v>
      </c>
      <c r="J50" s="112">
        <v>10.58797989958507</v>
      </c>
      <c r="K50" s="112">
        <v>2554.9761534844811</v>
      </c>
      <c r="L50" s="112">
        <v>93.667027985246094</v>
      </c>
      <c r="M50" s="112">
        <v>2021.3884345250983</v>
      </c>
      <c r="N50" s="113">
        <v>0.88439052819941799</v>
      </c>
      <c r="O50" s="113">
        <v>1.0541140008269891</v>
      </c>
      <c r="P50" s="112">
        <v>118.38065633989753</v>
      </c>
      <c r="Q50" s="112">
        <v>13.140977736939247</v>
      </c>
      <c r="R50" s="147">
        <v>15.403150896879485</v>
      </c>
    </row>
    <row r="51" spans="1:18" ht="15" customHeight="1" x14ac:dyDescent="0.15">
      <c r="A51" s="118">
        <v>136</v>
      </c>
      <c r="B51" s="111">
        <v>2</v>
      </c>
      <c r="C51" s="111">
        <v>33</v>
      </c>
      <c r="D51" s="112">
        <v>1764.3332834972732</v>
      </c>
      <c r="E51" s="112">
        <v>84.340583457050272</v>
      </c>
      <c r="F51" s="112">
        <v>52.157595831385535</v>
      </c>
      <c r="G51" s="112">
        <v>236.64875358088233</v>
      </c>
      <c r="H51" s="112">
        <v>569.0747717592842</v>
      </c>
      <c r="I51" s="112">
        <v>1264.7454716580785</v>
      </c>
      <c r="J51" s="112">
        <v>11.610331263895464</v>
      </c>
      <c r="K51" s="112">
        <v>3005.8837458361836</v>
      </c>
      <c r="L51" s="112">
        <v>170.61406285107856</v>
      </c>
      <c r="M51" s="112">
        <v>3102.4453642882581</v>
      </c>
      <c r="N51" s="113">
        <v>1.3140973555331463</v>
      </c>
      <c r="O51" s="113">
        <v>1.484188636275739</v>
      </c>
      <c r="P51" s="112">
        <v>160.73876534140641</v>
      </c>
      <c r="Q51" s="112">
        <v>15.383781320162891</v>
      </c>
      <c r="R51" s="147">
        <v>14.942662876405606</v>
      </c>
    </row>
    <row r="52" spans="1:18" ht="15" customHeight="1" x14ac:dyDescent="0.15">
      <c r="A52" s="118">
        <v>137</v>
      </c>
      <c r="B52" s="111">
        <v>2</v>
      </c>
      <c r="C52" s="111">
        <v>49</v>
      </c>
      <c r="D52" s="112">
        <v>1975.0802244886077</v>
      </c>
      <c r="E52" s="112">
        <v>85.120129632987783</v>
      </c>
      <c r="F52" s="112">
        <v>49.735674604617721</v>
      </c>
      <c r="G52" s="112">
        <v>297.39047119353467</v>
      </c>
      <c r="H52" s="112">
        <v>679.07730438094279</v>
      </c>
      <c r="I52" s="112">
        <v>1309.581807849582</v>
      </c>
      <c r="J52" s="112">
        <v>12.535247092849534</v>
      </c>
      <c r="K52" s="112">
        <v>3045.34812391887</v>
      </c>
      <c r="L52" s="112">
        <v>146.2145814485464</v>
      </c>
      <c r="M52" s="112">
        <v>3033.6065996384741</v>
      </c>
      <c r="N52" s="113">
        <v>1.149598638858039</v>
      </c>
      <c r="O52" s="113">
        <v>1.3237028805926176</v>
      </c>
      <c r="P52" s="112">
        <v>156.87106673371289</v>
      </c>
      <c r="Q52" s="112">
        <v>15.21651390993207</v>
      </c>
      <c r="R52" s="147">
        <v>16.686008058829593</v>
      </c>
    </row>
    <row r="53" spans="1:18" ht="15" customHeight="1" x14ac:dyDescent="0.15">
      <c r="A53" s="118">
        <v>138</v>
      </c>
      <c r="B53" s="111">
        <v>2</v>
      </c>
      <c r="C53" s="111">
        <v>59</v>
      </c>
      <c r="D53" s="112">
        <v>2116.3489156728842</v>
      </c>
      <c r="E53" s="112">
        <v>90.674325949908393</v>
      </c>
      <c r="F53" s="112">
        <v>57.163234636309276</v>
      </c>
      <c r="G53" s="112">
        <v>304.06152499280284</v>
      </c>
      <c r="H53" s="112">
        <v>539.56067030679674</v>
      </c>
      <c r="I53" s="112">
        <v>1317.8551438853763</v>
      </c>
      <c r="J53" s="112">
        <v>12.21920432647285</v>
      </c>
      <c r="K53" s="112">
        <v>3358.5924270460755</v>
      </c>
      <c r="L53" s="112">
        <v>154.0298088165693</v>
      </c>
      <c r="M53" s="112">
        <v>3035.1289269398126</v>
      </c>
      <c r="N53" s="113">
        <v>1.1131863558972674</v>
      </c>
      <c r="O53" s="113">
        <v>1.453867723393325</v>
      </c>
      <c r="P53" s="112">
        <v>166.21300325040286</v>
      </c>
      <c r="Q53" s="112">
        <v>16.268260558954751</v>
      </c>
      <c r="R53" s="147">
        <v>15.10244907410514</v>
      </c>
    </row>
    <row r="54" spans="1:18" ht="15" customHeight="1" x14ac:dyDescent="0.15">
      <c r="A54" s="118">
        <v>139</v>
      </c>
      <c r="B54" s="111">
        <v>2</v>
      </c>
      <c r="C54" s="111">
        <v>55</v>
      </c>
      <c r="D54" s="112">
        <v>1497.3689506183978</v>
      </c>
      <c r="E54" s="112">
        <v>61.25279138911209</v>
      </c>
      <c r="F54" s="112">
        <v>40.368477873271999</v>
      </c>
      <c r="G54" s="112">
        <v>223.34211544125608</v>
      </c>
      <c r="H54" s="112">
        <v>519.81463035616218</v>
      </c>
      <c r="I54" s="112">
        <v>990.56120124699009</v>
      </c>
      <c r="J54" s="112">
        <v>8.7898123554306054</v>
      </c>
      <c r="K54" s="112">
        <v>2579.8199774994473</v>
      </c>
      <c r="L54" s="112">
        <v>141.75702742147143</v>
      </c>
      <c r="M54" s="112">
        <v>2000.0356201656257</v>
      </c>
      <c r="N54" s="113">
        <v>0.83157879618814612</v>
      </c>
      <c r="O54" s="113">
        <v>1.1565312566201218</v>
      </c>
      <c r="P54" s="112">
        <v>122.61201230535073</v>
      </c>
      <c r="Q54" s="112">
        <v>11.751118501541963</v>
      </c>
      <c r="R54" s="147">
        <v>10.004909757513722</v>
      </c>
    </row>
    <row r="55" spans="1:18" ht="15" customHeight="1" x14ac:dyDescent="0.15">
      <c r="A55" s="118">
        <v>140</v>
      </c>
      <c r="B55" s="111">
        <v>2</v>
      </c>
      <c r="C55" s="111">
        <v>52</v>
      </c>
      <c r="D55" s="112">
        <v>1840.3910889179565</v>
      </c>
      <c r="E55" s="112">
        <v>79.688278575113003</v>
      </c>
      <c r="F55" s="112">
        <v>51.661651941674265</v>
      </c>
      <c r="G55" s="112">
        <v>264.1672644658866</v>
      </c>
      <c r="H55" s="112">
        <v>763.11107803444486</v>
      </c>
      <c r="I55" s="112">
        <v>1260.6668260690087</v>
      </c>
      <c r="J55" s="112">
        <v>11.243706559389787</v>
      </c>
      <c r="K55" s="112">
        <v>3050.4628854804801</v>
      </c>
      <c r="L55" s="112">
        <v>216.7310584733257</v>
      </c>
      <c r="M55" s="112">
        <v>3544.0208448990388</v>
      </c>
      <c r="N55" s="113">
        <v>1.1680622151020683</v>
      </c>
      <c r="O55" s="113">
        <v>1.5154251748742753</v>
      </c>
      <c r="P55" s="112">
        <v>153.16707980794925</v>
      </c>
      <c r="Q55" s="112">
        <v>15.764847377431323</v>
      </c>
      <c r="R55" s="147">
        <v>12.886367977812288</v>
      </c>
    </row>
    <row r="56" spans="1:18" ht="15" customHeight="1" x14ac:dyDescent="0.15">
      <c r="A56" s="118">
        <v>141</v>
      </c>
      <c r="B56" s="111">
        <v>2</v>
      </c>
      <c r="C56" s="111">
        <v>31</v>
      </c>
      <c r="D56" s="112">
        <v>2123.4400331612728</v>
      </c>
      <c r="E56" s="112">
        <v>89.528039297223728</v>
      </c>
      <c r="F56" s="112">
        <v>51.630729269207031</v>
      </c>
      <c r="G56" s="112">
        <v>322.56846558907125</v>
      </c>
      <c r="H56" s="112">
        <v>745.66649465927173</v>
      </c>
      <c r="I56" s="112">
        <v>1450.821372142166</v>
      </c>
      <c r="J56" s="112">
        <v>13.334939248892853</v>
      </c>
      <c r="K56" s="112">
        <v>3462.8132766228132</v>
      </c>
      <c r="L56" s="112">
        <v>166.91509990264288</v>
      </c>
      <c r="M56" s="112">
        <v>3045.797587530998</v>
      </c>
      <c r="N56" s="113">
        <v>1.2297918885421677</v>
      </c>
      <c r="O56" s="113">
        <v>1.5718700723291394</v>
      </c>
      <c r="P56" s="112">
        <v>170.53139928721751</v>
      </c>
      <c r="Q56" s="112">
        <v>17.915521861676428</v>
      </c>
      <c r="R56" s="147">
        <v>16.551856743564848</v>
      </c>
    </row>
    <row r="57" spans="1:18" ht="15" customHeight="1" x14ac:dyDescent="0.15">
      <c r="A57" s="118">
        <v>142</v>
      </c>
      <c r="B57" s="111">
        <v>2</v>
      </c>
      <c r="C57" s="111">
        <v>44</v>
      </c>
      <c r="D57" s="112">
        <v>2030.7436767803069</v>
      </c>
      <c r="E57" s="112">
        <v>80.838722647470746</v>
      </c>
      <c r="F57" s="112">
        <v>54.277705337325493</v>
      </c>
      <c r="G57" s="112">
        <v>303.11547135873241</v>
      </c>
      <c r="H57" s="112">
        <v>646.2231616069223</v>
      </c>
      <c r="I57" s="112">
        <v>1278.6793859685308</v>
      </c>
      <c r="J57" s="112">
        <v>12.351643090809789</v>
      </c>
      <c r="K57" s="112">
        <v>3186.4053596243166</v>
      </c>
      <c r="L57" s="112">
        <v>161.35699830834284</v>
      </c>
      <c r="M57" s="112">
        <v>2486.1345795417428</v>
      </c>
      <c r="N57" s="113">
        <v>1.1146483542808461</v>
      </c>
      <c r="O57" s="113">
        <v>1.4940199247052359</v>
      </c>
      <c r="P57" s="112">
        <v>140.62678607301538</v>
      </c>
      <c r="Q57" s="112">
        <v>15.653086907744107</v>
      </c>
      <c r="R57" s="147">
        <v>15.469319693963731</v>
      </c>
    </row>
    <row r="58" spans="1:18" ht="15" customHeight="1" x14ac:dyDescent="0.15">
      <c r="A58" s="118">
        <v>143</v>
      </c>
      <c r="B58" s="111">
        <v>2</v>
      </c>
      <c r="C58" s="111">
        <v>43</v>
      </c>
      <c r="D58" s="112">
        <v>1611.1323878476837</v>
      </c>
      <c r="E58" s="112">
        <v>63.097666188515902</v>
      </c>
      <c r="F58" s="112">
        <v>44.037238322225043</v>
      </c>
      <c r="G58" s="112">
        <v>241.45200412018951</v>
      </c>
      <c r="H58" s="112">
        <v>499.16189520954561</v>
      </c>
      <c r="I58" s="112">
        <v>944.18838330078904</v>
      </c>
      <c r="J58" s="112">
        <v>10.882134148205429</v>
      </c>
      <c r="K58" s="112">
        <v>2607.0729590836168</v>
      </c>
      <c r="L58" s="112">
        <v>87.941249285328567</v>
      </c>
      <c r="M58" s="112">
        <v>2626.0759263570503</v>
      </c>
      <c r="N58" s="113">
        <v>0.90492379594358552</v>
      </c>
      <c r="O58" s="113">
        <v>0.96167622038117162</v>
      </c>
      <c r="P58" s="112">
        <v>70.761732586694308</v>
      </c>
      <c r="Q58" s="112">
        <v>11.991663311682213</v>
      </c>
      <c r="R58" s="147">
        <v>14.717875286129132</v>
      </c>
    </row>
    <row r="59" spans="1:18" ht="15" customHeight="1" x14ac:dyDescent="0.15">
      <c r="A59" s="118">
        <v>144</v>
      </c>
      <c r="B59" s="111">
        <v>2</v>
      </c>
      <c r="C59" s="111">
        <v>48</v>
      </c>
      <c r="D59" s="112">
        <v>1629.4346155005605</v>
      </c>
      <c r="E59" s="112">
        <v>72.636508496885597</v>
      </c>
      <c r="F59" s="112">
        <v>57.415795260159669</v>
      </c>
      <c r="G59" s="112">
        <v>204.05859280027315</v>
      </c>
      <c r="H59" s="112">
        <v>370.14322773765008</v>
      </c>
      <c r="I59" s="112">
        <v>960.96338079087013</v>
      </c>
      <c r="J59" s="112">
        <v>9.0297255298976431</v>
      </c>
      <c r="K59" s="112">
        <v>2182.3822708240546</v>
      </c>
      <c r="L59" s="112">
        <v>221.2972736621264</v>
      </c>
      <c r="M59" s="112">
        <v>1824.6851782828962</v>
      </c>
      <c r="N59" s="113">
        <v>0.94471154771123189</v>
      </c>
      <c r="O59" s="113">
        <v>0.96644389733003211</v>
      </c>
      <c r="P59" s="112">
        <v>76.503862843668941</v>
      </c>
      <c r="Q59" s="112">
        <v>12.270202193001891</v>
      </c>
      <c r="R59" s="147">
        <v>10.574077874091589</v>
      </c>
    </row>
    <row r="60" spans="1:18" ht="15" customHeight="1" x14ac:dyDescent="0.15">
      <c r="A60" s="118">
        <v>145</v>
      </c>
      <c r="B60" s="111">
        <v>2</v>
      </c>
      <c r="C60" s="111">
        <v>45</v>
      </c>
      <c r="D60" s="112">
        <v>2728.6119020836054</v>
      </c>
      <c r="E60" s="112">
        <v>108.14558518050087</v>
      </c>
      <c r="F60" s="112">
        <v>75.029935582480704</v>
      </c>
      <c r="G60" s="112">
        <v>399.11336345162636</v>
      </c>
      <c r="H60" s="112">
        <v>652.66374819561713</v>
      </c>
      <c r="I60" s="112">
        <v>1572.8947727450245</v>
      </c>
      <c r="J60" s="112">
        <v>17.071067027078321</v>
      </c>
      <c r="K60" s="112">
        <v>3700.1219161678368</v>
      </c>
      <c r="L60" s="112">
        <v>189.8734977582786</v>
      </c>
      <c r="M60" s="112">
        <v>2655.0472056286485</v>
      </c>
      <c r="N60" s="113">
        <v>1.4537815106658645</v>
      </c>
      <c r="O60" s="113">
        <v>1.6662554537474039</v>
      </c>
      <c r="P60" s="112">
        <v>174.62916957874467</v>
      </c>
      <c r="Q60" s="112">
        <v>18.450786060936498</v>
      </c>
      <c r="R60" s="147">
        <v>17.581139897918138</v>
      </c>
    </row>
    <row r="61" spans="1:18" ht="15" customHeight="1" x14ac:dyDescent="0.15">
      <c r="A61" s="118">
        <v>146</v>
      </c>
      <c r="B61" s="111">
        <v>2</v>
      </c>
      <c r="C61" s="111">
        <v>56</v>
      </c>
      <c r="D61" s="112">
        <v>1562.4462481214689</v>
      </c>
      <c r="E61" s="112">
        <v>63.547878961505823</v>
      </c>
      <c r="F61" s="112">
        <v>41.720881756637823</v>
      </c>
      <c r="G61" s="112">
        <v>234.4779469168904</v>
      </c>
      <c r="H61" s="112">
        <v>601.23986851275026</v>
      </c>
      <c r="I61" s="112">
        <v>1005.3945258970444</v>
      </c>
      <c r="J61" s="112">
        <v>9.6787376508085714</v>
      </c>
      <c r="K61" s="112">
        <v>2669.6070866164023</v>
      </c>
      <c r="L61" s="112">
        <v>242.15089440936217</v>
      </c>
      <c r="M61" s="112">
        <v>2767.6151740382147</v>
      </c>
      <c r="N61" s="113">
        <v>0.93164266598792467</v>
      </c>
      <c r="O61" s="113">
        <v>1.2569519938557503</v>
      </c>
      <c r="P61" s="112">
        <v>127.21555530037715</v>
      </c>
      <c r="Q61" s="112">
        <v>13.790326217106392</v>
      </c>
      <c r="R61" s="147">
        <v>10.002202061608175</v>
      </c>
    </row>
    <row r="62" spans="1:18" ht="15" customHeight="1" x14ac:dyDescent="0.15">
      <c r="A62" s="118">
        <v>147</v>
      </c>
      <c r="B62" s="111">
        <v>2</v>
      </c>
      <c r="C62" s="111">
        <v>57</v>
      </c>
      <c r="D62" s="112">
        <v>1820.0248142241358</v>
      </c>
      <c r="E62" s="112">
        <v>75.260293682227569</v>
      </c>
      <c r="F62" s="112">
        <v>48.349880619316934</v>
      </c>
      <c r="G62" s="112">
        <v>270.49914942281481</v>
      </c>
      <c r="H62" s="112">
        <v>509.95006315988718</v>
      </c>
      <c r="I62" s="112">
        <v>1076.7676835579537</v>
      </c>
      <c r="J62" s="112">
        <v>12.851931131411177</v>
      </c>
      <c r="K62" s="112">
        <v>3126.2212663588061</v>
      </c>
      <c r="L62" s="112">
        <v>107.02614715681572</v>
      </c>
      <c r="M62" s="112">
        <v>2446.6488103826787</v>
      </c>
      <c r="N62" s="113">
        <v>0.89623670201716077</v>
      </c>
      <c r="O62" s="113">
        <v>1.1628874213662965</v>
      </c>
      <c r="P62" s="112">
        <v>124.30532319070286</v>
      </c>
      <c r="Q62" s="112">
        <v>16.610118369058213</v>
      </c>
      <c r="R62" s="147">
        <v>13.125858522439529</v>
      </c>
    </row>
    <row r="63" spans="1:18" ht="15" customHeight="1" x14ac:dyDescent="0.15">
      <c r="A63" s="118">
        <v>148</v>
      </c>
      <c r="B63" s="111">
        <v>2</v>
      </c>
      <c r="C63" s="111">
        <v>56</v>
      </c>
      <c r="D63" s="112">
        <v>1925.516983582447</v>
      </c>
      <c r="E63" s="112">
        <v>86.353016628129353</v>
      </c>
      <c r="F63" s="112">
        <v>57.468185220203118</v>
      </c>
      <c r="G63" s="112">
        <v>264.48247673208607</v>
      </c>
      <c r="H63" s="112">
        <v>671.54502377996937</v>
      </c>
      <c r="I63" s="112">
        <v>1294.9876303163564</v>
      </c>
      <c r="J63" s="112">
        <v>12.53353166817875</v>
      </c>
      <c r="K63" s="112">
        <v>3014.6581922413907</v>
      </c>
      <c r="L63" s="112">
        <v>226.63145145177145</v>
      </c>
      <c r="M63" s="112">
        <v>3580.8501629501238</v>
      </c>
      <c r="N63" s="113">
        <v>0.93706496226239611</v>
      </c>
      <c r="O63" s="113">
        <v>1.5352731044789896</v>
      </c>
      <c r="P63" s="112">
        <v>130.37725531418897</v>
      </c>
      <c r="Q63" s="112">
        <v>17.098686288484103</v>
      </c>
      <c r="R63" s="147">
        <v>11.913958621864417</v>
      </c>
    </row>
    <row r="64" spans="1:18" ht="15" customHeight="1" x14ac:dyDescent="0.15">
      <c r="A64" s="118">
        <v>149</v>
      </c>
      <c r="B64" s="111">
        <v>2</v>
      </c>
      <c r="C64" s="111">
        <v>46</v>
      </c>
      <c r="D64" s="112">
        <v>1758.1519116000941</v>
      </c>
      <c r="E64" s="112">
        <v>79.62783143420954</v>
      </c>
      <c r="F64" s="112">
        <v>47.418888252583258</v>
      </c>
      <c r="G64" s="112">
        <v>252.44510510757542</v>
      </c>
      <c r="H64" s="112">
        <v>546.96250627885752</v>
      </c>
      <c r="I64" s="112">
        <v>1152.8466749925092</v>
      </c>
      <c r="J64" s="112">
        <v>11.369976145166319</v>
      </c>
      <c r="K64" s="112">
        <v>2910.594348826492</v>
      </c>
      <c r="L64" s="112">
        <v>145.40827859277857</v>
      </c>
      <c r="M64" s="112">
        <v>3154.1657585582761</v>
      </c>
      <c r="N64" s="113">
        <v>1.1352599542497859</v>
      </c>
      <c r="O64" s="113">
        <v>1.2834738629987112</v>
      </c>
      <c r="P64" s="112">
        <v>135.8297924719993</v>
      </c>
      <c r="Q64" s="112">
        <v>15.118184563584249</v>
      </c>
      <c r="R64" s="147">
        <v>12.873630336642597</v>
      </c>
    </row>
    <row r="65" spans="1:18" ht="15" customHeight="1" x14ac:dyDescent="0.15">
      <c r="A65" s="118">
        <v>150</v>
      </c>
      <c r="B65" s="111">
        <v>2</v>
      </c>
      <c r="C65" s="111">
        <v>46</v>
      </c>
      <c r="D65" s="112">
        <v>2242.4629182160916</v>
      </c>
      <c r="E65" s="112">
        <v>85.432179020227636</v>
      </c>
      <c r="F65" s="112">
        <v>46.592933726093243</v>
      </c>
      <c r="G65" s="112">
        <v>365.97053354607976</v>
      </c>
      <c r="H65" s="112">
        <v>448.1134810395514</v>
      </c>
      <c r="I65" s="112">
        <v>1269.0099183232121</v>
      </c>
      <c r="J65" s="112">
        <v>12.915072978541243</v>
      </c>
      <c r="K65" s="112">
        <v>2971.5138508133155</v>
      </c>
      <c r="L65" s="112">
        <v>759.50652600342153</v>
      </c>
      <c r="M65" s="112">
        <v>1852.4698445535826</v>
      </c>
      <c r="N65" s="113">
        <v>1.2667794261751355</v>
      </c>
      <c r="O65" s="113">
        <v>1.3895114397408108</v>
      </c>
      <c r="P65" s="112">
        <v>105.48139652553323</v>
      </c>
      <c r="Q65" s="112">
        <v>16.500103605678852</v>
      </c>
      <c r="R65" s="147">
        <v>14.318362736092235</v>
      </c>
    </row>
    <row r="66" spans="1:18" ht="15" customHeight="1" x14ac:dyDescent="0.15">
      <c r="A66" s="118">
        <v>151</v>
      </c>
      <c r="B66" s="111">
        <v>2</v>
      </c>
      <c r="C66" s="111">
        <v>53</v>
      </c>
      <c r="D66" s="112">
        <v>1962.5699619300206</v>
      </c>
      <c r="E66" s="112">
        <v>83.415271688262891</v>
      </c>
      <c r="F66" s="112">
        <v>61.027713448712689</v>
      </c>
      <c r="G66" s="112">
        <v>268.24929119791807</v>
      </c>
      <c r="H66" s="112">
        <v>580.53886773263378</v>
      </c>
      <c r="I66" s="112">
        <v>1242.9913917567051</v>
      </c>
      <c r="J66" s="112">
        <v>13.702121662935749</v>
      </c>
      <c r="K66" s="112">
        <v>3061.8055095287646</v>
      </c>
      <c r="L66" s="112">
        <v>1435.1610527292996</v>
      </c>
      <c r="M66" s="112">
        <v>2408.8962655108157</v>
      </c>
      <c r="N66" s="113">
        <v>1.1546463764196464</v>
      </c>
      <c r="O66" s="113">
        <v>1.7884112108873744</v>
      </c>
      <c r="P66" s="112">
        <v>108.69684721589144</v>
      </c>
      <c r="Q66" s="112">
        <v>13.399091840056427</v>
      </c>
      <c r="R66" s="147">
        <v>13.472773841081493</v>
      </c>
    </row>
    <row r="67" spans="1:18" ht="15" customHeight="1" x14ac:dyDescent="0.15">
      <c r="A67" s="118">
        <v>152</v>
      </c>
      <c r="B67" s="111">
        <v>2</v>
      </c>
      <c r="C67" s="111">
        <v>40</v>
      </c>
      <c r="D67" s="112">
        <v>1959.5334264597734</v>
      </c>
      <c r="E67" s="112">
        <v>83.471826449097961</v>
      </c>
      <c r="F67" s="112">
        <v>61.15630558247318</v>
      </c>
      <c r="G67" s="112">
        <v>261.8182331398325</v>
      </c>
      <c r="H67" s="112">
        <v>572.02939356435206</v>
      </c>
      <c r="I67" s="112">
        <v>1261.3767935890169</v>
      </c>
      <c r="J67" s="112">
        <v>12.376482395007999</v>
      </c>
      <c r="K67" s="112">
        <v>2965.6668283137033</v>
      </c>
      <c r="L67" s="112">
        <v>496.19235087383925</v>
      </c>
      <c r="M67" s="112">
        <v>1523.7776377201321</v>
      </c>
      <c r="N67" s="113">
        <v>1.2577430410098427</v>
      </c>
      <c r="O67" s="113">
        <v>1.4264690528739141</v>
      </c>
      <c r="P67" s="112">
        <v>122.77216885070322</v>
      </c>
      <c r="Q67" s="112">
        <v>14.573109498266216</v>
      </c>
      <c r="R67" s="147">
        <v>13.959878800357648</v>
      </c>
    </row>
    <row r="68" spans="1:18" ht="15" customHeight="1" x14ac:dyDescent="0.15">
      <c r="A68" s="118">
        <v>153</v>
      </c>
      <c r="B68" s="111">
        <v>2</v>
      </c>
      <c r="C68" s="111">
        <v>34</v>
      </c>
      <c r="D68" s="112">
        <v>1986.428193393785</v>
      </c>
      <c r="E68" s="112">
        <v>82.012131681202291</v>
      </c>
      <c r="F68" s="112">
        <v>52.46533940506098</v>
      </c>
      <c r="G68" s="112">
        <v>292.53028443554575</v>
      </c>
      <c r="H68" s="112">
        <v>626.18085060262445</v>
      </c>
      <c r="I68" s="112">
        <v>1228.3338812785682</v>
      </c>
      <c r="J68" s="112">
        <v>12.473123327178568</v>
      </c>
      <c r="K68" s="112">
        <v>3183.3718151756702</v>
      </c>
      <c r="L68" s="112">
        <v>516.79552224632778</v>
      </c>
      <c r="M68" s="112">
        <v>3206.308098424483</v>
      </c>
      <c r="N68" s="113">
        <v>1.141651920110589</v>
      </c>
      <c r="O68" s="113">
        <v>1.4477577002253792</v>
      </c>
      <c r="P68" s="112">
        <v>146.45490027116358</v>
      </c>
      <c r="Q68" s="112">
        <v>16.352195604849317</v>
      </c>
      <c r="R68" s="147">
        <v>11.120441319054562</v>
      </c>
    </row>
    <row r="69" spans="1:18" ht="15" customHeight="1" x14ac:dyDescent="0.15">
      <c r="A69" s="118">
        <v>154</v>
      </c>
      <c r="B69" s="111">
        <v>2</v>
      </c>
      <c r="C69" s="111">
        <v>36</v>
      </c>
      <c r="D69" s="112">
        <v>1669.6602849915741</v>
      </c>
      <c r="E69" s="112">
        <v>83.907431286505485</v>
      </c>
      <c r="F69" s="112">
        <v>64.08925137575055</v>
      </c>
      <c r="G69" s="112">
        <v>188.14191486224018</v>
      </c>
      <c r="H69" s="112">
        <v>641.7554263171512</v>
      </c>
      <c r="I69" s="112">
        <v>1227.8870155549287</v>
      </c>
      <c r="J69" s="112">
        <v>12.155267444548283</v>
      </c>
      <c r="K69" s="112">
        <v>3108.5169332733353</v>
      </c>
      <c r="L69" s="112">
        <v>431.78721579606065</v>
      </c>
      <c r="M69" s="112">
        <v>3759.2877227207127</v>
      </c>
      <c r="N69" s="113">
        <v>1.0489592420931035</v>
      </c>
      <c r="O69" s="113">
        <v>1.6215698039272211</v>
      </c>
      <c r="P69" s="112">
        <v>125.89657949203361</v>
      </c>
      <c r="Q69" s="112">
        <v>15.164668278936754</v>
      </c>
      <c r="R69" s="147">
        <v>10.942053843597787</v>
      </c>
    </row>
    <row r="70" spans="1:18" ht="15" customHeight="1" x14ac:dyDescent="0.15">
      <c r="A70" s="118">
        <v>155</v>
      </c>
      <c r="B70" s="111">
        <v>2</v>
      </c>
      <c r="C70" s="111">
        <v>44</v>
      </c>
      <c r="D70" s="112">
        <v>1859.4407253701179</v>
      </c>
      <c r="E70" s="112">
        <v>68.113872387410879</v>
      </c>
      <c r="F70" s="112">
        <v>55.843099999849173</v>
      </c>
      <c r="G70" s="112">
        <v>273.24026282679097</v>
      </c>
      <c r="H70" s="112">
        <v>589.46197482937839</v>
      </c>
      <c r="I70" s="112">
        <v>1036.8821970977772</v>
      </c>
      <c r="J70" s="112">
        <v>10.655718648627175</v>
      </c>
      <c r="K70" s="112">
        <v>2989.7936047318976</v>
      </c>
      <c r="L70" s="112">
        <v>128.41703373466498</v>
      </c>
      <c r="M70" s="112">
        <v>2361.6617585363265</v>
      </c>
      <c r="N70" s="113">
        <v>0.95262719402856777</v>
      </c>
      <c r="O70" s="113">
        <v>1.3865110415315933</v>
      </c>
      <c r="P70" s="112">
        <v>147.73257590126647</v>
      </c>
      <c r="Q70" s="112">
        <v>15.439533204796144</v>
      </c>
      <c r="R70" s="147">
        <v>12.91254109963598</v>
      </c>
    </row>
    <row r="71" spans="1:18" ht="15" customHeight="1" x14ac:dyDescent="0.15">
      <c r="A71" s="118">
        <v>156</v>
      </c>
      <c r="B71" s="111">
        <v>2</v>
      </c>
      <c r="C71" s="111">
        <v>47</v>
      </c>
      <c r="D71" s="112">
        <v>1614.0257510184281</v>
      </c>
      <c r="E71" s="112">
        <v>71.038580213055397</v>
      </c>
      <c r="F71" s="112">
        <v>50.417188122195675</v>
      </c>
      <c r="G71" s="112">
        <v>220.93105531281321</v>
      </c>
      <c r="H71" s="112">
        <v>622.062146427671</v>
      </c>
      <c r="I71" s="112">
        <v>1107.7803049858774</v>
      </c>
      <c r="J71" s="112">
        <v>11.238745107975891</v>
      </c>
      <c r="K71" s="112">
        <v>3257.5773380637561</v>
      </c>
      <c r="L71" s="112">
        <v>186.06008053039071</v>
      </c>
      <c r="M71" s="112">
        <v>4002.069185817224</v>
      </c>
      <c r="N71" s="113">
        <v>1.1204147774826427</v>
      </c>
      <c r="O71" s="113">
        <v>1.5182013296939392</v>
      </c>
      <c r="P71" s="112">
        <v>191.3940193509321</v>
      </c>
      <c r="Q71" s="112">
        <v>15.563846991236106</v>
      </c>
      <c r="R71" s="147">
        <v>11.003495881853107</v>
      </c>
    </row>
    <row r="72" spans="1:18" ht="15" customHeight="1" x14ac:dyDescent="0.15">
      <c r="A72" s="118">
        <v>157</v>
      </c>
      <c r="B72" s="111">
        <v>2</v>
      </c>
      <c r="C72" s="111">
        <v>41</v>
      </c>
      <c r="D72" s="112">
        <v>1729.5767483064301</v>
      </c>
      <c r="E72" s="112">
        <v>81.501039633162094</v>
      </c>
      <c r="F72" s="112">
        <v>47.789551593913714</v>
      </c>
      <c r="G72" s="112">
        <v>249.04437391593072</v>
      </c>
      <c r="H72" s="112">
        <v>808.09823276432394</v>
      </c>
      <c r="I72" s="112">
        <v>1301.3903395687289</v>
      </c>
      <c r="J72" s="112">
        <v>13.107177797780105</v>
      </c>
      <c r="K72" s="112">
        <v>4381.0256013620992</v>
      </c>
      <c r="L72" s="112">
        <v>209.80215016050002</v>
      </c>
      <c r="M72" s="112">
        <v>5990.0417483265783</v>
      </c>
      <c r="N72" s="113">
        <v>1.4093069616883391</v>
      </c>
      <c r="O72" s="113">
        <v>1.5910950343771677</v>
      </c>
      <c r="P72" s="112">
        <v>245.82545468547966</v>
      </c>
      <c r="Q72" s="112">
        <v>22.944994164327316</v>
      </c>
      <c r="R72" s="147">
        <v>16.945338185882882</v>
      </c>
    </row>
    <row r="73" spans="1:18" ht="15" customHeight="1" x14ac:dyDescent="0.15">
      <c r="A73" s="118">
        <v>158</v>
      </c>
      <c r="B73" s="111">
        <v>2</v>
      </c>
      <c r="C73" s="111">
        <v>46</v>
      </c>
      <c r="D73" s="112">
        <v>1933.9396617657951</v>
      </c>
      <c r="E73" s="112">
        <v>81.303202877181405</v>
      </c>
      <c r="F73" s="112">
        <v>57.900429926359415</v>
      </c>
      <c r="G73" s="112">
        <v>271.94894183061092</v>
      </c>
      <c r="H73" s="112">
        <v>891.47668198578492</v>
      </c>
      <c r="I73" s="112">
        <v>1422.5856876762934</v>
      </c>
      <c r="J73" s="112">
        <v>10.930058343496</v>
      </c>
      <c r="K73" s="112">
        <v>2986.3820792613215</v>
      </c>
      <c r="L73" s="112">
        <v>239.61266495501926</v>
      </c>
      <c r="M73" s="112">
        <v>3311.9116041379698</v>
      </c>
      <c r="N73" s="113">
        <v>0.98291044986149978</v>
      </c>
      <c r="O73" s="113">
        <v>1.494713547510407</v>
      </c>
      <c r="P73" s="112">
        <v>126.84745279867681</v>
      </c>
      <c r="Q73" s="112">
        <v>15.339547115019537</v>
      </c>
      <c r="R73" s="147">
        <v>18.215901353387792</v>
      </c>
    </row>
    <row r="74" spans="1:18" ht="15" customHeight="1" x14ac:dyDescent="0.15">
      <c r="A74" s="118">
        <v>159</v>
      </c>
      <c r="B74" s="111">
        <v>2</v>
      </c>
      <c r="C74" s="111">
        <v>53</v>
      </c>
      <c r="D74" s="112">
        <v>1550.021391106967</v>
      </c>
      <c r="E74" s="112">
        <v>70.588362592215631</v>
      </c>
      <c r="F74" s="112">
        <v>45.050201982253441</v>
      </c>
      <c r="G74" s="112">
        <v>212.91631319611341</v>
      </c>
      <c r="H74" s="112">
        <v>541.40994403790626</v>
      </c>
      <c r="I74" s="112">
        <v>1055.2830615391108</v>
      </c>
      <c r="J74" s="112">
        <v>9.6301016759187856</v>
      </c>
      <c r="K74" s="112">
        <v>2391.5498920944292</v>
      </c>
      <c r="L74" s="112">
        <v>131.63178352660714</v>
      </c>
      <c r="M74" s="112">
        <v>2847.5597228591078</v>
      </c>
      <c r="N74" s="113">
        <v>0.89698649147543197</v>
      </c>
      <c r="O74" s="113">
        <v>1.1687702818912962</v>
      </c>
      <c r="P74" s="112">
        <v>103.26272455193289</v>
      </c>
      <c r="Q74" s="112">
        <v>12.739823520212285</v>
      </c>
      <c r="R74" s="147">
        <v>10.67769511999299</v>
      </c>
    </row>
    <row r="75" spans="1:18" ht="15" customHeight="1" x14ac:dyDescent="0.15">
      <c r="A75" s="118">
        <v>160</v>
      </c>
      <c r="B75" s="111">
        <v>2</v>
      </c>
      <c r="C75" s="111">
        <v>38</v>
      </c>
      <c r="D75" s="112">
        <v>1914.433503885381</v>
      </c>
      <c r="E75" s="112">
        <v>79.402551659129287</v>
      </c>
      <c r="F75" s="112">
        <v>51.031010702126579</v>
      </c>
      <c r="G75" s="112">
        <v>285.47280095256525</v>
      </c>
      <c r="H75" s="112">
        <v>633.21298035403493</v>
      </c>
      <c r="I75" s="112">
        <v>1239.1380673399606</v>
      </c>
      <c r="J75" s="112">
        <v>13.741124625527069</v>
      </c>
      <c r="K75" s="112">
        <v>3000.0909835053176</v>
      </c>
      <c r="L75" s="112">
        <v>238.39706728701938</v>
      </c>
      <c r="M75" s="112">
        <v>2826.8080247114713</v>
      </c>
      <c r="N75" s="113">
        <v>1.0524382840599678</v>
      </c>
      <c r="O75" s="113">
        <v>1.5625036364375393</v>
      </c>
      <c r="P75" s="112">
        <v>157.63561586233894</v>
      </c>
      <c r="Q75" s="112">
        <v>16.901948508937998</v>
      </c>
      <c r="R75" s="147">
        <v>10.768169490915204</v>
      </c>
    </row>
    <row r="76" spans="1:18" ht="15" customHeight="1" x14ac:dyDescent="0.15">
      <c r="A76" s="118">
        <v>161</v>
      </c>
      <c r="B76" s="111">
        <v>2</v>
      </c>
      <c r="C76" s="111">
        <v>36</v>
      </c>
      <c r="D76" s="112">
        <v>1555.7344450433345</v>
      </c>
      <c r="E76" s="112">
        <v>66.529419327776409</v>
      </c>
      <c r="F76" s="112">
        <v>51.910443124834792</v>
      </c>
      <c r="G76" s="112">
        <v>204.76467665030623</v>
      </c>
      <c r="H76" s="112">
        <v>542.94750641061887</v>
      </c>
      <c r="I76" s="112">
        <v>1053.0032604267576</v>
      </c>
      <c r="J76" s="112">
        <v>10.657799879385323</v>
      </c>
      <c r="K76" s="112">
        <v>2604.0606359109192</v>
      </c>
      <c r="L76" s="112">
        <v>847.39472022991049</v>
      </c>
      <c r="M76" s="112">
        <v>2206.4116885394387</v>
      </c>
      <c r="N76" s="113">
        <v>0.93560578435521424</v>
      </c>
      <c r="O76" s="113">
        <v>1.4468781669468431</v>
      </c>
      <c r="P76" s="112">
        <v>134.10653750191926</v>
      </c>
      <c r="Q76" s="112">
        <v>14.572988279919105</v>
      </c>
      <c r="R76" s="147">
        <v>9.4896598646148451</v>
      </c>
    </row>
    <row r="77" spans="1:18" ht="15" customHeight="1" x14ac:dyDescent="0.15">
      <c r="A77" s="118">
        <v>162</v>
      </c>
      <c r="B77" s="111">
        <v>2</v>
      </c>
      <c r="C77" s="111">
        <v>39</v>
      </c>
      <c r="D77" s="112">
        <v>2037.4442178963654</v>
      </c>
      <c r="E77" s="112">
        <v>85.952555586831664</v>
      </c>
      <c r="F77" s="112">
        <v>60.484796403902791</v>
      </c>
      <c r="G77" s="112">
        <v>285.51034254416749</v>
      </c>
      <c r="H77" s="112">
        <v>789.6607142853087</v>
      </c>
      <c r="I77" s="112">
        <v>1374.3999274471723</v>
      </c>
      <c r="J77" s="112">
        <v>13.813950662755957</v>
      </c>
      <c r="K77" s="112">
        <v>3381.8389073919416</v>
      </c>
      <c r="L77" s="112">
        <v>311.98645574718893</v>
      </c>
      <c r="M77" s="112">
        <v>4376.8363295095014</v>
      </c>
      <c r="N77" s="113">
        <v>1.3408636414928432</v>
      </c>
      <c r="O77" s="113">
        <v>1.8632707478190926</v>
      </c>
      <c r="P77" s="112">
        <v>190.88685023451723</v>
      </c>
      <c r="Q77" s="112">
        <v>17.948635031098</v>
      </c>
      <c r="R77" s="147">
        <v>15.048822701285701</v>
      </c>
    </row>
    <row r="78" spans="1:18" ht="15" customHeight="1" x14ac:dyDescent="0.15">
      <c r="A78" s="118">
        <v>163</v>
      </c>
      <c r="B78" s="111">
        <v>2</v>
      </c>
      <c r="C78" s="111">
        <v>48</v>
      </c>
      <c r="D78" s="112">
        <v>1934.3478442845294</v>
      </c>
      <c r="E78" s="112">
        <v>75.408241370653215</v>
      </c>
      <c r="F78" s="112">
        <v>55.930572602777161</v>
      </c>
      <c r="G78" s="112">
        <v>278.03805750806822</v>
      </c>
      <c r="H78" s="112">
        <v>639.30110113502747</v>
      </c>
      <c r="I78" s="112">
        <v>1205.9871050219351</v>
      </c>
      <c r="J78" s="112">
        <v>11.10090524276643</v>
      </c>
      <c r="K78" s="112">
        <v>3102.5111850771709</v>
      </c>
      <c r="L78" s="112">
        <v>656.38658153111851</v>
      </c>
      <c r="M78" s="112">
        <v>3713.4143476071731</v>
      </c>
      <c r="N78" s="113">
        <v>1.283942113380689</v>
      </c>
      <c r="O78" s="113">
        <v>1.5028197471825149</v>
      </c>
      <c r="P78" s="112">
        <v>143.9569198697711</v>
      </c>
      <c r="Q78" s="112">
        <v>17.124094165224641</v>
      </c>
      <c r="R78" s="147">
        <v>13.04628722868801</v>
      </c>
    </row>
    <row r="79" spans="1:18" ht="15" customHeight="1" x14ac:dyDescent="0.15">
      <c r="A79" s="118">
        <v>164</v>
      </c>
      <c r="B79" s="111">
        <v>2</v>
      </c>
      <c r="C79" s="111">
        <v>49</v>
      </c>
      <c r="D79" s="112">
        <v>2009.0298164611088</v>
      </c>
      <c r="E79" s="112">
        <v>81.201862919282391</v>
      </c>
      <c r="F79" s="112">
        <v>52.399588344229635</v>
      </c>
      <c r="G79" s="112">
        <v>299.09644912500852</v>
      </c>
      <c r="H79" s="112">
        <v>733.25937224023983</v>
      </c>
      <c r="I79" s="112">
        <v>1324.0956197508519</v>
      </c>
      <c r="J79" s="112">
        <v>12.109560882916822</v>
      </c>
      <c r="K79" s="112">
        <v>3234.0518398201521</v>
      </c>
      <c r="L79" s="112">
        <v>185.9592276530129</v>
      </c>
      <c r="M79" s="112">
        <v>2869.7806881248866</v>
      </c>
      <c r="N79" s="113">
        <v>1.1615498939863713</v>
      </c>
      <c r="O79" s="113">
        <v>1.5005192413163784</v>
      </c>
      <c r="P79" s="112">
        <v>151.18088194145142</v>
      </c>
      <c r="Q79" s="112">
        <v>15.406018892921107</v>
      </c>
      <c r="R79" s="147">
        <v>13.403514220446137</v>
      </c>
    </row>
    <row r="80" spans="1:18" ht="15" customHeight="1" x14ac:dyDescent="0.15">
      <c r="A80" s="118">
        <v>165</v>
      </c>
      <c r="B80" s="111">
        <v>2</v>
      </c>
      <c r="C80" s="111">
        <v>54</v>
      </c>
      <c r="D80" s="112">
        <v>1744.9325076130251</v>
      </c>
      <c r="E80" s="112">
        <v>62.417458923049672</v>
      </c>
      <c r="F80" s="112">
        <v>47.04553404552275</v>
      </c>
      <c r="G80" s="112">
        <v>267.51674928886024</v>
      </c>
      <c r="H80" s="112">
        <v>567.07681635704387</v>
      </c>
      <c r="I80" s="112">
        <v>1020.8758863032082</v>
      </c>
      <c r="J80" s="112">
        <v>9.0409219071535016</v>
      </c>
      <c r="K80" s="112">
        <v>2560.8063918869184</v>
      </c>
      <c r="L80" s="112">
        <v>111.21294522431427</v>
      </c>
      <c r="M80" s="112">
        <v>2965.1458395766272</v>
      </c>
      <c r="N80" s="113">
        <v>0.92785863781794264</v>
      </c>
      <c r="O80" s="113">
        <v>1.218267101543336</v>
      </c>
      <c r="P80" s="112">
        <v>118.9247477998711</v>
      </c>
      <c r="Q80" s="112">
        <v>14.159723557979932</v>
      </c>
      <c r="R80" s="147">
        <v>11.125414793439614</v>
      </c>
    </row>
    <row r="81" spans="1:18" ht="15" customHeight="1" x14ac:dyDescent="0.15">
      <c r="A81" s="118">
        <v>166</v>
      </c>
      <c r="B81" s="111">
        <v>2</v>
      </c>
      <c r="C81" s="111">
        <v>52</v>
      </c>
      <c r="D81" s="112">
        <v>1603.5339449433802</v>
      </c>
      <c r="E81" s="112">
        <v>69.178816302893068</v>
      </c>
      <c r="F81" s="112">
        <v>50.773963659226631</v>
      </c>
      <c r="G81" s="112">
        <v>213.60142860295906</v>
      </c>
      <c r="H81" s="112">
        <v>387.05036050077041</v>
      </c>
      <c r="I81" s="112">
        <v>1016.8377809587746</v>
      </c>
      <c r="J81" s="112">
        <v>10.147875221511962</v>
      </c>
      <c r="K81" s="112">
        <v>2606.90353427633</v>
      </c>
      <c r="L81" s="112">
        <v>970.39035269293061</v>
      </c>
      <c r="M81" s="112">
        <v>2077.2257492450512</v>
      </c>
      <c r="N81" s="113">
        <v>0.96976020888180336</v>
      </c>
      <c r="O81" s="113">
        <v>1.2271622127083037</v>
      </c>
      <c r="P81" s="112">
        <v>117.08947004777322</v>
      </c>
      <c r="Q81" s="112">
        <v>12.424198184461176</v>
      </c>
      <c r="R81" s="147">
        <v>12.032993255525612</v>
      </c>
    </row>
    <row r="82" spans="1:18" ht="15" customHeight="1" x14ac:dyDescent="0.15">
      <c r="A82" s="118">
        <v>167</v>
      </c>
      <c r="B82" s="111">
        <v>2</v>
      </c>
      <c r="C82" s="111">
        <v>52</v>
      </c>
      <c r="D82" s="112">
        <v>2080.4450137169574</v>
      </c>
      <c r="E82" s="112">
        <v>95.158306404797642</v>
      </c>
      <c r="F82" s="112">
        <v>62.284650939419578</v>
      </c>
      <c r="G82" s="112">
        <v>288.2333454713683</v>
      </c>
      <c r="H82" s="112">
        <v>1006.7034582179131</v>
      </c>
      <c r="I82" s="112">
        <v>1553.691671034632</v>
      </c>
      <c r="J82" s="112">
        <v>16.215463572008677</v>
      </c>
      <c r="K82" s="112">
        <v>4011.5129359595207</v>
      </c>
      <c r="L82" s="112">
        <v>208.52080444505353</v>
      </c>
      <c r="M82" s="112">
        <v>4973.4067257772986</v>
      </c>
      <c r="N82" s="113">
        <v>1.5229146117566568</v>
      </c>
      <c r="O82" s="113">
        <v>1.7757212510703</v>
      </c>
      <c r="P82" s="112">
        <v>197.35814598685712</v>
      </c>
      <c r="Q82" s="112">
        <v>20.616408923017861</v>
      </c>
      <c r="R82" s="147">
        <v>17.234271893441999</v>
      </c>
    </row>
    <row r="83" spans="1:18" ht="15" customHeight="1" x14ac:dyDescent="0.15">
      <c r="A83" s="118">
        <v>168</v>
      </c>
      <c r="B83" s="111">
        <v>2</v>
      </c>
      <c r="C83" s="111">
        <v>47</v>
      </c>
      <c r="D83" s="112">
        <v>1981.0314252428468</v>
      </c>
      <c r="E83" s="112">
        <v>85.183195411613312</v>
      </c>
      <c r="F83" s="112">
        <v>66.670535746031035</v>
      </c>
      <c r="G83" s="112">
        <v>261.20728903680742</v>
      </c>
      <c r="H83" s="112">
        <v>799.1346080432719</v>
      </c>
      <c r="I83" s="112">
        <v>1331.7014544086694</v>
      </c>
      <c r="J83" s="112">
        <v>11.734448840915215</v>
      </c>
      <c r="K83" s="112">
        <v>3308.0406794078235</v>
      </c>
      <c r="L83" s="112">
        <v>508.42027400164994</v>
      </c>
      <c r="M83" s="112">
        <v>2501.2060618722148</v>
      </c>
      <c r="N83" s="113">
        <v>1.2081987467423534</v>
      </c>
      <c r="O83" s="113">
        <v>1.8028368133575357</v>
      </c>
      <c r="P83" s="112">
        <v>135.27817843545108</v>
      </c>
      <c r="Q83" s="112">
        <v>15.022750762803392</v>
      </c>
      <c r="R83" s="147">
        <v>11.612133296779417</v>
      </c>
    </row>
    <row r="84" spans="1:18" ht="15" customHeight="1" x14ac:dyDescent="0.15">
      <c r="A84" s="118">
        <v>169</v>
      </c>
      <c r="B84" s="111">
        <v>2</v>
      </c>
      <c r="C84" s="111">
        <v>45</v>
      </c>
      <c r="D84" s="112">
        <v>2235.2705407876665</v>
      </c>
      <c r="E84" s="112">
        <v>97.111001270232563</v>
      </c>
      <c r="F84" s="112">
        <v>71.914923714815885</v>
      </c>
      <c r="G84" s="112">
        <v>299.67819252697791</v>
      </c>
      <c r="H84" s="112">
        <v>857.54562624731375</v>
      </c>
      <c r="I84" s="112">
        <v>1545.976878620698</v>
      </c>
      <c r="J84" s="112">
        <v>13.158907267412895</v>
      </c>
      <c r="K84" s="112">
        <v>3759.0496388110901</v>
      </c>
      <c r="L84" s="112">
        <v>372.61466818842712</v>
      </c>
      <c r="M84" s="112">
        <v>4114.2013938403425</v>
      </c>
      <c r="N84" s="113">
        <v>1.6063460077315317</v>
      </c>
      <c r="O84" s="113">
        <v>1.905595459237307</v>
      </c>
      <c r="P84" s="112">
        <v>169.28647900708143</v>
      </c>
      <c r="Q84" s="112">
        <v>18.591650622125353</v>
      </c>
      <c r="R84" s="147">
        <v>11.883917103997899</v>
      </c>
    </row>
    <row r="85" spans="1:18" ht="15" customHeight="1" x14ac:dyDescent="0.15">
      <c r="A85" s="118">
        <v>170</v>
      </c>
      <c r="B85" s="111">
        <v>2</v>
      </c>
      <c r="C85" s="111">
        <v>41</v>
      </c>
      <c r="D85" s="112">
        <v>1511.566189624642</v>
      </c>
      <c r="E85" s="112">
        <v>61.670556951522748</v>
      </c>
      <c r="F85" s="112">
        <v>42.980439423097849</v>
      </c>
      <c r="G85" s="112">
        <v>220.87619610816748</v>
      </c>
      <c r="H85" s="112">
        <v>486.12785334866328</v>
      </c>
      <c r="I85" s="112">
        <v>963.66499392719732</v>
      </c>
      <c r="J85" s="112">
        <v>9.1188138989450724</v>
      </c>
      <c r="K85" s="112">
        <v>2506.0137790748531</v>
      </c>
      <c r="L85" s="112">
        <v>149.78389427226429</v>
      </c>
      <c r="M85" s="112">
        <v>2259.87900994144</v>
      </c>
      <c r="N85" s="113">
        <v>0.87819351853409977</v>
      </c>
      <c r="O85" s="113">
        <v>1.2451663868575391</v>
      </c>
      <c r="P85" s="112">
        <v>160.29828550486323</v>
      </c>
      <c r="Q85" s="112">
        <v>13.147114939716745</v>
      </c>
      <c r="R85" s="147">
        <v>8.9995404056028594</v>
      </c>
    </row>
    <row r="86" spans="1:18" ht="15" customHeight="1" x14ac:dyDescent="0.15">
      <c r="A86" s="118">
        <v>171</v>
      </c>
      <c r="B86" s="111">
        <v>2</v>
      </c>
      <c r="C86" s="111">
        <v>41</v>
      </c>
      <c r="D86" s="112">
        <v>1871.7239266042893</v>
      </c>
      <c r="E86" s="112">
        <v>71.980571000918104</v>
      </c>
      <c r="F86" s="112">
        <v>57.502837917184891</v>
      </c>
      <c r="G86" s="112">
        <v>268.05711612683882</v>
      </c>
      <c r="H86" s="112">
        <v>529.46110662813601</v>
      </c>
      <c r="I86" s="112">
        <v>1106.7283348251515</v>
      </c>
      <c r="J86" s="112">
        <v>11.170170038885534</v>
      </c>
      <c r="K86" s="112">
        <v>3128.7755611192028</v>
      </c>
      <c r="L86" s="112">
        <v>402.73158747420706</v>
      </c>
      <c r="M86" s="112">
        <v>2716.3449534921056</v>
      </c>
      <c r="N86" s="113">
        <v>1.1407642878597106</v>
      </c>
      <c r="O86" s="113">
        <v>1.3416334143078499</v>
      </c>
      <c r="P86" s="112">
        <v>160.8135502826039</v>
      </c>
      <c r="Q86" s="112">
        <v>17.509665988232353</v>
      </c>
      <c r="R86" s="147">
        <v>10.71679708889765</v>
      </c>
    </row>
    <row r="87" spans="1:18" ht="15" customHeight="1" x14ac:dyDescent="0.15">
      <c r="A87" s="118">
        <v>172</v>
      </c>
      <c r="B87" s="111">
        <v>2</v>
      </c>
      <c r="C87" s="111">
        <v>32</v>
      </c>
      <c r="D87" s="112">
        <v>1356.6512569743711</v>
      </c>
      <c r="E87" s="112">
        <v>58.742298154822507</v>
      </c>
      <c r="F87" s="112">
        <v>43.230260785175425</v>
      </c>
      <c r="G87" s="112">
        <v>177.05081834230117</v>
      </c>
      <c r="H87" s="112">
        <v>398.02223240206462</v>
      </c>
      <c r="I87" s="112">
        <v>878.39268258187644</v>
      </c>
      <c r="J87" s="112">
        <v>6.8494182208734271</v>
      </c>
      <c r="K87" s="112">
        <v>1905.3416141168211</v>
      </c>
      <c r="L87" s="112">
        <v>254.9897501036032</v>
      </c>
      <c r="M87" s="112">
        <v>1692.2973450649231</v>
      </c>
      <c r="N87" s="113">
        <v>0.90764887438916075</v>
      </c>
      <c r="O87" s="113">
        <v>1.057421582192682</v>
      </c>
      <c r="P87" s="112">
        <v>76.781656092085001</v>
      </c>
      <c r="Q87" s="112">
        <v>7.9609101965775366</v>
      </c>
      <c r="R87" s="147">
        <v>8.3895784946890419</v>
      </c>
    </row>
    <row r="88" spans="1:18" ht="15" customHeight="1" x14ac:dyDescent="0.15">
      <c r="A88" s="118">
        <v>173</v>
      </c>
      <c r="B88" s="111">
        <v>2</v>
      </c>
      <c r="C88" s="111">
        <v>36</v>
      </c>
      <c r="D88" s="112">
        <v>2018.0010195062857</v>
      </c>
      <c r="E88" s="112">
        <v>84.004046083638585</v>
      </c>
      <c r="F88" s="112">
        <v>52.287976974578633</v>
      </c>
      <c r="G88" s="112">
        <v>301.13293141937208</v>
      </c>
      <c r="H88" s="112">
        <v>740.80550961963377</v>
      </c>
      <c r="I88" s="112">
        <v>1381.1146393390809</v>
      </c>
      <c r="J88" s="112">
        <v>12.266362965570821</v>
      </c>
      <c r="K88" s="112">
        <v>3126.9625711880094</v>
      </c>
      <c r="L88" s="112">
        <v>186.60159815480216</v>
      </c>
      <c r="M88" s="112">
        <v>2661.8492516977981</v>
      </c>
      <c r="N88" s="113">
        <v>1.3711125902460177</v>
      </c>
      <c r="O88" s="113">
        <v>1.57902090061005</v>
      </c>
      <c r="P88" s="112">
        <v>128.27903394201468</v>
      </c>
      <c r="Q88" s="112">
        <v>14.685113782903786</v>
      </c>
      <c r="R88" s="147">
        <v>15.792102037452738</v>
      </c>
    </row>
    <row r="89" spans="1:18" ht="15" customHeight="1" x14ac:dyDescent="0.15">
      <c r="A89" s="118">
        <v>174</v>
      </c>
      <c r="B89" s="111">
        <v>2</v>
      </c>
      <c r="C89" s="111">
        <v>58</v>
      </c>
      <c r="D89" s="112">
        <v>2149.5834106127804</v>
      </c>
      <c r="E89" s="112">
        <v>74.919976227178395</v>
      </c>
      <c r="F89" s="112">
        <v>44.424310850991233</v>
      </c>
      <c r="G89" s="112">
        <v>360.97165198919072</v>
      </c>
      <c r="H89" s="112">
        <v>624.84561764832779</v>
      </c>
      <c r="I89" s="112">
        <v>1233.105045352813</v>
      </c>
      <c r="J89" s="112">
        <v>10.200054618013498</v>
      </c>
      <c r="K89" s="112">
        <v>3089.9821566005471</v>
      </c>
      <c r="L89" s="112">
        <v>123.62315496667426</v>
      </c>
      <c r="M89" s="112">
        <v>4413.6019435974486</v>
      </c>
      <c r="N89" s="113">
        <v>1.1102835127060497</v>
      </c>
      <c r="O89" s="113">
        <v>1.1889528709132677</v>
      </c>
      <c r="P89" s="112">
        <v>152.76504140252536</v>
      </c>
      <c r="Q89" s="112">
        <v>16.746395924184178</v>
      </c>
      <c r="R89" s="147">
        <v>13.346834859794205</v>
      </c>
    </row>
    <row r="90" spans="1:18" ht="15" customHeight="1" x14ac:dyDescent="0.15">
      <c r="A90" s="118">
        <v>175</v>
      </c>
      <c r="B90" s="111">
        <v>2</v>
      </c>
      <c r="C90" s="111">
        <v>51</v>
      </c>
      <c r="D90" s="112">
        <v>2103.0134710550883</v>
      </c>
      <c r="E90" s="112">
        <v>71.901627225184498</v>
      </c>
      <c r="F90" s="112">
        <v>52.097804519137604</v>
      </c>
      <c r="G90" s="112">
        <v>335.97561501069816</v>
      </c>
      <c r="H90" s="112">
        <v>568.80060390816482</v>
      </c>
      <c r="I90" s="112">
        <v>1124.5722017038877</v>
      </c>
      <c r="J90" s="112">
        <v>10.565096900547926</v>
      </c>
      <c r="K90" s="112">
        <v>2921.6814885808562</v>
      </c>
      <c r="L90" s="112">
        <v>226.91312683888572</v>
      </c>
      <c r="M90" s="112">
        <v>1908.9407500748646</v>
      </c>
      <c r="N90" s="113">
        <v>1.0299124013551677</v>
      </c>
      <c r="O90" s="113">
        <v>1.2158487492502323</v>
      </c>
      <c r="P90" s="112">
        <v>138.22155859025142</v>
      </c>
      <c r="Q90" s="112">
        <v>15.483853513571962</v>
      </c>
      <c r="R90" s="147">
        <v>11.818678853005625</v>
      </c>
    </row>
    <row r="91" spans="1:18" ht="15" customHeight="1" x14ac:dyDescent="0.15">
      <c r="A91" s="118">
        <v>176</v>
      </c>
      <c r="B91" s="111">
        <v>2</v>
      </c>
      <c r="C91" s="111">
        <v>41</v>
      </c>
      <c r="D91" s="112">
        <v>1977.4014227079624</v>
      </c>
      <c r="E91" s="112">
        <v>82.250363490101591</v>
      </c>
      <c r="F91" s="112">
        <v>57.835213703026</v>
      </c>
      <c r="G91" s="112">
        <v>279.94607562063692</v>
      </c>
      <c r="H91" s="112">
        <v>636.62739470678775</v>
      </c>
      <c r="I91" s="112">
        <v>1213.0631978627605</v>
      </c>
      <c r="J91" s="112">
        <v>11.450616449398856</v>
      </c>
      <c r="K91" s="112">
        <v>3093.0849837553715</v>
      </c>
      <c r="L91" s="112">
        <v>716.22726878667891</v>
      </c>
      <c r="M91" s="112">
        <v>3233.1374041492413</v>
      </c>
      <c r="N91" s="113">
        <v>1.3278521495397249</v>
      </c>
      <c r="O91" s="113">
        <v>1.68536704096795</v>
      </c>
      <c r="P91" s="112">
        <v>159.5873940007443</v>
      </c>
      <c r="Q91" s="112">
        <v>13.018807370511107</v>
      </c>
      <c r="R91" s="147">
        <v>15.104618110633684</v>
      </c>
    </row>
    <row r="92" spans="1:18" ht="15" customHeight="1" x14ac:dyDescent="0.15">
      <c r="A92" s="118">
        <v>177</v>
      </c>
      <c r="B92" s="111">
        <v>2</v>
      </c>
      <c r="C92" s="111">
        <v>49</v>
      </c>
      <c r="D92" s="112">
        <v>2466.6330095976914</v>
      </c>
      <c r="E92" s="112">
        <v>102.5926050665922</v>
      </c>
      <c r="F92" s="112">
        <v>58.639465604707539</v>
      </c>
      <c r="G92" s="112">
        <v>375.84942148052181</v>
      </c>
      <c r="H92" s="112">
        <v>808.51099193818027</v>
      </c>
      <c r="I92" s="112">
        <v>1676.8952441345173</v>
      </c>
      <c r="J92" s="112">
        <v>15.501471667090529</v>
      </c>
      <c r="K92" s="112">
        <v>4313.86669390098</v>
      </c>
      <c r="L92" s="112">
        <v>303.9671554777093</v>
      </c>
      <c r="M92" s="112">
        <v>4633.14993600251</v>
      </c>
      <c r="N92" s="113">
        <v>1.460353800898903</v>
      </c>
      <c r="O92" s="113">
        <v>1.8138071941251315</v>
      </c>
      <c r="P92" s="112">
        <v>209.40126860199749</v>
      </c>
      <c r="Q92" s="112">
        <v>22.939594060159681</v>
      </c>
      <c r="R92" s="147">
        <v>15.682912195574236</v>
      </c>
    </row>
    <row r="93" spans="1:18" ht="15" customHeight="1" x14ac:dyDescent="0.15">
      <c r="A93" s="118">
        <v>178</v>
      </c>
      <c r="B93" s="111">
        <v>2</v>
      </c>
      <c r="C93" s="111">
        <v>43</v>
      </c>
      <c r="D93" s="112">
        <v>1851.4536070602426</v>
      </c>
      <c r="E93" s="112">
        <v>76.404832342902111</v>
      </c>
      <c r="F93" s="112">
        <v>54.505118810472752</v>
      </c>
      <c r="G93" s="112">
        <v>255.77027628161434</v>
      </c>
      <c r="H93" s="112">
        <v>720.17140425985031</v>
      </c>
      <c r="I93" s="112">
        <v>1262.982537147414</v>
      </c>
      <c r="J93" s="112">
        <v>10.816492406547392</v>
      </c>
      <c r="K93" s="112">
        <v>2592.5095196813427</v>
      </c>
      <c r="L93" s="112">
        <v>211.1291118622193</v>
      </c>
      <c r="M93" s="112">
        <v>2636.208153665892</v>
      </c>
      <c r="N93" s="113">
        <v>1.0676668240994751</v>
      </c>
      <c r="O93" s="113">
        <v>1.397349582719325</v>
      </c>
      <c r="P93" s="112">
        <v>86.747139545982492</v>
      </c>
      <c r="Q93" s="112">
        <v>11.939829445918713</v>
      </c>
      <c r="R93" s="147">
        <v>12.397141210974182</v>
      </c>
    </row>
    <row r="94" spans="1:18" ht="15" customHeight="1" x14ac:dyDescent="0.15">
      <c r="A94" s="118">
        <v>179</v>
      </c>
      <c r="B94" s="111">
        <v>2</v>
      </c>
      <c r="C94" s="111">
        <v>30</v>
      </c>
      <c r="D94" s="112">
        <v>2224.6140451627421</v>
      </c>
      <c r="E94" s="112">
        <v>80.266305664350625</v>
      </c>
      <c r="F94" s="112">
        <v>58.163633766269079</v>
      </c>
      <c r="G94" s="112">
        <v>329.83064589675899</v>
      </c>
      <c r="H94" s="112">
        <v>910.56192206470621</v>
      </c>
      <c r="I94" s="112">
        <v>1437.8789612538746</v>
      </c>
      <c r="J94" s="112">
        <v>14.212205336827283</v>
      </c>
      <c r="K94" s="112">
        <v>3678.8280668001139</v>
      </c>
      <c r="L94" s="112">
        <v>188.5668615216</v>
      </c>
      <c r="M94" s="112">
        <v>4211.289991657849</v>
      </c>
      <c r="N94" s="113">
        <v>1.2540834679646358</v>
      </c>
      <c r="O94" s="113">
        <v>1.6810818443738174</v>
      </c>
      <c r="P94" s="112">
        <v>176.89524052098685</v>
      </c>
      <c r="Q94" s="112">
        <v>18.074358946298791</v>
      </c>
      <c r="R94" s="147">
        <v>16.572743013130442</v>
      </c>
    </row>
    <row r="95" spans="1:18" ht="15" customHeight="1" x14ac:dyDescent="0.15">
      <c r="A95" s="118">
        <v>180</v>
      </c>
      <c r="B95" s="111">
        <v>2</v>
      </c>
      <c r="C95" s="111">
        <v>55</v>
      </c>
      <c r="D95" s="112">
        <v>1856.2218987197814</v>
      </c>
      <c r="E95" s="112">
        <v>87.810627061397653</v>
      </c>
      <c r="F95" s="112">
        <v>54.734599347724064</v>
      </c>
      <c r="G95" s="112">
        <v>240.69201409873855</v>
      </c>
      <c r="H95" s="112">
        <v>563.83649498317175</v>
      </c>
      <c r="I95" s="112">
        <v>1284.7707718179129</v>
      </c>
      <c r="J95" s="112">
        <v>11.575013410916284</v>
      </c>
      <c r="K95" s="112">
        <v>3082.045890132973</v>
      </c>
      <c r="L95" s="112">
        <v>178.49246235769991</v>
      </c>
      <c r="M95" s="112">
        <v>2498.785630186253</v>
      </c>
      <c r="N95" s="113">
        <v>1.1214778828434109</v>
      </c>
      <c r="O95" s="113">
        <v>1.3895237832008573</v>
      </c>
      <c r="P95" s="112">
        <v>107.61350535826321</v>
      </c>
      <c r="Q95" s="112">
        <v>13.631997200062466</v>
      </c>
      <c r="R95" s="147">
        <v>12.624111684744417</v>
      </c>
    </row>
    <row r="96" spans="1:18" ht="15" customHeight="1" x14ac:dyDescent="0.15">
      <c r="A96" s="118">
        <v>181</v>
      </c>
      <c r="B96" s="111">
        <v>2</v>
      </c>
      <c r="C96" s="111">
        <v>45</v>
      </c>
      <c r="D96" s="112">
        <v>1756.2777645762449</v>
      </c>
      <c r="E96" s="112">
        <v>62.529313792986464</v>
      </c>
      <c r="F96" s="112">
        <v>44.306268125203609</v>
      </c>
      <c r="G96" s="112">
        <v>280.14951607279471</v>
      </c>
      <c r="H96" s="112">
        <v>588.80632298166654</v>
      </c>
      <c r="I96" s="112">
        <v>1048.257493265701</v>
      </c>
      <c r="J96" s="112">
        <v>10.654955726093961</v>
      </c>
      <c r="K96" s="112">
        <v>2980.9662309620676</v>
      </c>
      <c r="L96" s="112">
        <v>180.36887144597821</v>
      </c>
      <c r="M96" s="112">
        <v>3314.800657342254</v>
      </c>
      <c r="N96" s="113">
        <v>1.0706165105492749</v>
      </c>
      <c r="O96" s="113">
        <v>1.2623993302638037</v>
      </c>
      <c r="P96" s="112">
        <v>137.90011599051289</v>
      </c>
      <c r="Q96" s="112">
        <v>15.659231085238966</v>
      </c>
      <c r="R96" s="147">
        <v>10.98844565335042</v>
      </c>
    </row>
    <row r="97" spans="1:18" ht="15" customHeight="1" x14ac:dyDescent="0.15">
      <c r="A97" s="118">
        <v>182</v>
      </c>
      <c r="B97" s="111">
        <v>2</v>
      </c>
      <c r="C97" s="111">
        <v>44</v>
      </c>
      <c r="D97" s="112">
        <v>1678.4994364256181</v>
      </c>
      <c r="E97" s="112">
        <v>62.221809809212814</v>
      </c>
      <c r="F97" s="112">
        <v>53.408281574516579</v>
      </c>
      <c r="G97" s="112">
        <v>238.06677178201784</v>
      </c>
      <c r="H97" s="112">
        <v>598.0026912141426</v>
      </c>
      <c r="I97" s="112">
        <v>1037.5739866545794</v>
      </c>
      <c r="J97" s="112">
        <v>8.9656446707907858</v>
      </c>
      <c r="K97" s="112">
        <v>2673.2032472064079</v>
      </c>
      <c r="L97" s="112">
        <v>227.83465774445429</v>
      </c>
      <c r="M97" s="112">
        <v>2433.4641475824678</v>
      </c>
      <c r="N97" s="113">
        <v>0.99357960622177122</v>
      </c>
      <c r="O97" s="113">
        <v>1.2514516370053899</v>
      </c>
      <c r="P97" s="112">
        <v>96.964687942766076</v>
      </c>
      <c r="Q97" s="112">
        <v>11.028583036602678</v>
      </c>
      <c r="R97" s="147">
        <v>11.928898446282393</v>
      </c>
    </row>
    <row r="98" spans="1:18" ht="15" customHeight="1" x14ac:dyDescent="0.15">
      <c r="A98" s="118">
        <v>183</v>
      </c>
      <c r="B98" s="111">
        <v>2</v>
      </c>
      <c r="C98" s="111">
        <v>40</v>
      </c>
      <c r="D98" s="112">
        <v>1318.8196953273514</v>
      </c>
      <c r="E98" s="112">
        <v>48.94940334835843</v>
      </c>
      <c r="F98" s="112">
        <v>36.841729148206007</v>
      </c>
      <c r="G98" s="112">
        <v>196.94631031840777</v>
      </c>
      <c r="H98" s="112">
        <v>451.54591736151309</v>
      </c>
      <c r="I98" s="112">
        <v>798.52981588823309</v>
      </c>
      <c r="J98" s="112">
        <v>7.7208843103569267</v>
      </c>
      <c r="K98" s="112">
        <v>1889.2987883257642</v>
      </c>
      <c r="L98" s="112">
        <v>145.82276720073213</v>
      </c>
      <c r="M98" s="112">
        <v>2398.639697139432</v>
      </c>
      <c r="N98" s="113">
        <v>0.75447472895424283</v>
      </c>
      <c r="O98" s="113">
        <v>0.91723364570882171</v>
      </c>
      <c r="P98" s="112">
        <v>100.1431322572893</v>
      </c>
      <c r="Q98" s="112">
        <v>10.040601410636</v>
      </c>
      <c r="R98" s="147">
        <v>8.6433816707640592</v>
      </c>
    </row>
    <row r="99" spans="1:18" ht="15" customHeight="1" x14ac:dyDescent="0.15">
      <c r="A99" s="118">
        <v>184</v>
      </c>
      <c r="B99" s="111">
        <v>2</v>
      </c>
      <c r="C99" s="111">
        <v>39</v>
      </c>
      <c r="D99" s="112">
        <v>1636.1281431091825</v>
      </c>
      <c r="E99" s="112">
        <v>68.578669800290314</v>
      </c>
      <c r="F99" s="112">
        <v>50.580411118980926</v>
      </c>
      <c r="G99" s="112">
        <v>218.95833515374321</v>
      </c>
      <c r="H99" s="112">
        <v>528.22990650592465</v>
      </c>
      <c r="I99" s="112">
        <v>1080.2696670919056</v>
      </c>
      <c r="J99" s="112">
        <v>9.7801519434782502</v>
      </c>
      <c r="K99" s="112">
        <v>2561.8405660632934</v>
      </c>
      <c r="L99" s="112">
        <v>238.45053698611144</v>
      </c>
      <c r="M99" s="112">
        <v>2104.0823943960199</v>
      </c>
      <c r="N99" s="113">
        <v>1.0017501769998036</v>
      </c>
      <c r="O99" s="113">
        <v>1.4106599892052287</v>
      </c>
      <c r="P99" s="112">
        <v>137.45747418644893</v>
      </c>
      <c r="Q99" s="112">
        <v>13.068176927945572</v>
      </c>
      <c r="R99" s="147">
        <v>10.549119997203762</v>
      </c>
    </row>
    <row r="100" spans="1:18" ht="15" customHeight="1" x14ac:dyDescent="0.15">
      <c r="A100" s="118">
        <v>185</v>
      </c>
      <c r="B100" s="111">
        <v>2</v>
      </c>
      <c r="C100" s="111">
        <v>30</v>
      </c>
      <c r="D100" s="112">
        <v>2360.9282042588152</v>
      </c>
      <c r="E100" s="112">
        <v>88.917664961430191</v>
      </c>
      <c r="F100" s="112">
        <v>60.476104089119403</v>
      </c>
      <c r="G100" s="112">
        <v>365.27621694630994</v>
      </c>
      <c r="H100" s="112">
        <v>729.6438962247687</v>
      </c>
      <c r="I100" s="112">
        <v>1358.6414861386552</v>
      </c>
      <c r="J100" s="112">
        <v>16.417660396374565</v>
      </c>
      <c r="K100" s="112">
        <v>4424.027893148851</v>
      </c>
      <c r="L100" s="112">
        <v>276.73146658087859</v>
      </c>
      <c r="M100" s="112">
        <v>5139.7261208639766</v>
      </c>
      <c r="N100" s="113">
        <v>1.4377887923404216</v>
      </c>
      <c r="O100" s="113">
        <v>1.6763772925733602</v>
      </c>
      <c r="P100" s="112">
        <v>310.2020083049461</v>
      </c>
      <c r="Q100" s="112">
        <v>25.189071758403319</v>
      </c>
      <c r="R100" s="147">
        <v>15.810927313559079</v>
      </c>
    </row>
    <row r="101" spans="1:18" ht="15" customHeight="1" x14ac:dyDescent="0.15">
      <c r="A101" s="118">
        <v>186</v>
      </c>
      <c r="B101" s="111">
        <v>2</v>
      </c>
      <c r="C101" s="111">
        <v>40</v>
      </c>
      <c r="D101" s="112">
        <v>1454.1375232518531</v>
      </c>
      <c r="E101" s="112">
        <v>54.587197394655433</v>
      </c>
      <c r="F101" s="112">
        <v>54.193729617813354</v>
      </c>
      <c r="G101" s="112">
        <v>181.44037232466835</v>
      </c>
      <c r="H101" s="112">
        <v>274.86140400968065</v>
      </c>
      <c r="I101" s="112">
        <v>774.04178148241499</v>
      </c>
      <c r="J101" s="112">
        <v>7.0093017351815003</v>
      </c>
      <c r="K101" s="112">
        <v>1611.0752548602341</v>
      </c>
      <c r="L101" s="112">
        <v>123.1513676289886</v>
      </c>
      <c r="M101" s="112">
        <v>1839.6673918211725</v>
      </c>
      <c r="N101" s="113">
        <v>0.78944088659310707</v>
      </c>
      <c r="O101" s="113">
        <v>0.80509387220555717</v>
      </c>
      <c r="P101" s="112">
        <v>63.60024102950571</v>
      </c>
      <c r="Q101" s="112">
        <v>7.3649539404329989</v>
      </c>
      <c r="R101" s="147">
        <v>9.3481408719930759</v>
      </c>
    </row>
    <row r="102" spans="1:18" ht="15" customHeight="1" x14ac:dyDescent="0.15">
      <c r="A102" s="118">
        <v>187</v>
      </c>
      <c r="B102" s="111">
        <v>2</v>
      </c>
      <c r="C102" s="111">
        <v>40</v>
      </c>
      <c r="D102" s="112">
        <v>1626.9510111177788</v>
      </c>
      <c r="E102" s="112">
        <v>77.561715381968853</v>
      </c>
      <c r="F102" s="112">
        <v>63.29865360757308</v>
      </c>
      <c r="G102" s="112">
        <v>179.62164680998492</v>
      </c>
      <c r="H102" s="112">
        <v>407.65479112223642</v>
      </c>
      <c r="I102" s="112">
        <v>982.96615499090706</v>
      </c>
      <c r="J102" s="112">
        <v>9.0357898752978567</v>
      </c>
      <c r="K102" s="112">
        <v>2234.7227637589513</v>
      </c>
      <c r="L102" s="112">
        <v>206.18263566724002</v>
      </c>
      <c r="M102" s="112">
        <v>2142.4575427544128</v>
      </c>
      <c r="N102" s="113">
        <v>1.2510524683304642</v>
      </c>
      <c r="O102" s="113">
        <v>1.1538813629278144</v>
      </c>
      <c r="P102" s="112">
        <v>65.670038195445002</v>
      </c>
      <c r="Q102" s="112">
        <v>8.5855225576144996</v>
      </c>
      <c r="R102" s="147">
        <v>9.6647822954335965</v>
      </c>
    </row>
    <row r="103" spans="1:18" ht="15" customHeight="1" x14ac:dyDescent="0.15">
      <c r="A103" s="118">
        <v>188</v>
      </c>
      <c r="B103" s="111">
        <v>2</v>
      </c>
      <c r="C103" s="111">
        <v>48</v>
      </c>
      <c r="D103" s="112">
        <v>1774.5001015304304</v>
      </c>
      <c r="E103" s="112">
        <v>80.647290027221644</v>
      </c>
      <c r="F103" s="112">
        <v>76.269424375765922</v>
      </c>
      <c r="G103" s="112">
        <v>182.99611972503459</v>
      </c>
      <c r="H103" s="112">
        <v>621.6259357044371</v>
      </c>
      <c r="I103" s="112">
        <v>1191.4456317394656</v>
      </c>
      <c r="J103" s="112">
        <v>12.20103103094957</v>
      </c>
      <c r="K103" s="112">
        <v>3154.5854647137867</v>
      </c>
      <c r="L103" s="112">
        <v>1441.6858635300391</v>
      </c>
      <c r="M103" s="112">
        <v>5672.9852261589931</v>
      </c>
      <c r="N103" s="113">
        <v>1.1544257582973358</v>
      </c>
      <c r="O103" s="113">
        <v>1.6286365988068212</v>
      </c>
      <c r="P103" s="112">
        <v>185.54355350898933</v>
      </c>
      <c r="Q103" s="112">
        <v>13.30436952379929</v>
      </c>
      <c r="R103" s="147">
        <v>8.4060234625731312</v>
      </c>
    </row>
    <row r="104" spans="1:18" ht="15" customHeight="1" x14ac:dyDescent="0.15">
      <c r="A104" s="118">
        <v>189</v>
      </c>
      <c r="B104" s="111">
        <v>2</v>
      </c>
      <c r="C104" s="111">
        <v>42</v>
      </c>
      <c r="D104" s="112">
        <v>1670.6745480836289</v>
      </c>
      <c r="E104" s="112">
        <v>77.234888932621928</v>
      </c>
      <c r="F104" s="112">
        <v>62.707801940141067</v>
      </c>
      <c r="G104" s="112">
        <v>192.06684652844686</v>
      </c>
      <c r="H104" s="112">
        <v>388.98559357769773</v>
      </c>
      <c r="I104" s="112">
        <v>1028.6770289794056</v>
      </c>
      <c r="J104" s="112">
        <v>8.6691648003865005</v>
      </c>
      <c r="K104" s="112">
        <v>2115.1008804424318</v>
      </c>
      <c r="L104" s="112">
        <v>177.31278852514001</v>
      </c>
      <c r="M104" s="112">
        <v>1630.3241419429537</v>
      </c>
      <c r="N104" s="113">
        <v>0.96817307608664271</v>
      </c>
      <c r="O104" s="113">
        <v>1.0915371610378359</v>
      </c>
      <c r="P104" s="112">
        <v>77.184787086595733</v>
      </c>
      <c r="Q104" s="112">
        <v>6.8415752102897871</v>
      </c>
      <c r="R104" s="147">
        <v>10.022683723111633</v>
      </c>
    </row>
    <row r="105" spans="1:18" ht="15" customHeight="1" x14ac:dyDescent="0.15">
      <c r="A105" s="118">
        <v>190</v>
      </c>
      <c r="B105" s="111">
        <v>2</v>
      </c>
      <c r="C105" s="111">
        <v>41</v>
      </c>
      <c r="D105" s="112">
        <v>1819.8067251104069</v>
      </c>
      <c r="E105" s="112">
        <v>70.655300859141803</v>
      </c>
      <c r="F105" s="112">
        <v>59.570792660178995</v>
      </c>
      <c r="G105" s="112">
        <v>249.70577766375709</v>
      </c>
      <c r="H105" s="112">
        <v>487.00369780217068</v>
      </c>
      <c r="I105" s="112">
        <v>1050.0733051234774</v>
      </c>
      <c r="J105" s="112">
        <v>11.959247941344071</v>
      </c>
      <c r="K105" s="112">
        <v>3204.5457964179154</v>
      </c>
      <c r="L105" s="112">
        <v>754.9228571428572</v>
      </c>
      <c r="M105" s="112">
        <v>6482.203057299751</v>
      </c>
      <c r="N105" s="113">
        <v>1.0308983220351355</v>
      </c>
      <c r="O105" s="113">
        <v>1.3219417156414788</v>
      </c>
      <c r="P105" s="112">
        <v>329.53568859711356</v>
      </c>
      <c r="Q105" s="112">
        <v>15.150712458970357</v>
      </c>
      <c r="R105" s="147">
        <v>10.322341420021511</v>
      </c>
    </row>
    <row r="106" spans="1:18" ht="15" customHeight="1" x14ac:dyDescent="0.15">
      <c r="A106" s="118">
        <v>191</v>
      </c>
      <c r="B106" s="111">
        <v>2</v>
      </c>
      <c r="C106" s="111">
        <v>38</v>
      </c>
      <c r="D106" s="112">
        <v>1757.2029656403988</v>
      </c>
      <c r="E106" s="112">
        <v>81.251078905334595</v>
      </c>
      <c r="F106" s="112">
        <v>62.545104078693214</v>
      </c>
      <c r="G106" s="112">
        <v>215.0194876387599</v>
      </c>
      <c r="H106" s="112">
        <v>905.42792296101686</v>
      </c>
      <c r="I106" s="112">
        <v>1448.8891797867907</v>
      </c>
      <c r="J106" s="112">
        <v>13.663127698073501</v>
      </c>
      <c r="K106" s="112">
        <v>3288.1852172914064</v>
      </c>
      <c r="L106" s="112">
        <v>1340.8905937400784</v>
      </c>
      <c r="M106" s="112">
        <v>5509.9234557323816</v>
      </c>
      <c r="N106" s="113">
        <v>1.2520578530316568</v>
      </c>
      <c r="O106" s="113">
        <v>2.1485761902997074</v>
      </c>
      <c r="P106" s="112">
        <v>168.43787018160859</v>
      </c>
      <c r="Q106" s="112">
        <v>14.449896191889996</v>
      </c>
      <c r="R106" s="147">
        <v>12.03614815387289</v>
      </c>
    </row>
    <row r="107" spans="1:18" ht="15" customHeight="1" x14ac:dyDescent="0.15">
      <c r="A107" s="118">
        <v>192</v>
      </c>
      <c r="B107" s="111">
        <v>2</v>
      </c>
      <c r="C107" s="111">
        <v>36</v>
      </c>
      <c r="D107" s="112">
        <v>1089.56951697768</v>
      </c>
      <c r="E107" s="112">
        <v>45.989748523146588</v>
      </c>
      <c r="F107" s="112">
        <v>39.35692278732207</v>
      </c>
      <c r="G107" s="112">
        <v>134.62144847848791</v>
      </c>
      <c r="H107" s="112">
        <v>292.70088529694351</v>
      </c>
      <c r="I107" s="112">
        <v>667.37249563571288</v>
      </c>
      <c r="J107" s="112">
        <v>5.9008345246984986</v>
      </c>
      <c r="K107" s="112">
        <v>1626.254938103689</v>
      </c>
      <c r="L107" s="112">
        <v>233.89889890071865</v>
      </c>
      <c r="M107" s="112">
        <v>2135.2451106986432</v>
      </c>
      <c r="N107" s="113">
        <v>0.6058838131793286</v>
      </c>
      <c r="O107" s="113">
        <v>0.82388910370493573</v>
      </c>
      <c r="P107" s="112">
        <v>104.93342954071214</v>
      </c>
      <c r="Q107" s="112">
        <v>7.082846594285571</v>
      </c>
      <c r="R107" s="147">
        <v>7.9544115424159312</v>
      </c>
    </row>
    <row r="108" spans="1:18" ht="15" customHeight="1" x14ac:dyDescent="0.15">
      <c r="A108" s="118">
        <v>193</v>
      </c>
      <c r="B108" s="111">
        <v>2</v>
      </c>
      <c r="C108" s="111">
        <v>34</v>
      </c>
      <c r="D108" s="112">
        <v>1492.8488410375271</v>
      </c>
      <c r="E108" s="112">
        <v>65.98268561837358</v>
      </c>
      <c r="F108" s="112">
        <v>59.290505559416872</v>
      </c>
      <c r="G108" s="112">
        <v>169.83235155997895</v>
      </c>
      <c r="H108" s="112">
        <v>349.2582118160164</v>
      </c>
      <c r="I108" s="112">
        <v>904.70267965854021</v>
      </c>
      <c r="J108" s="112">
        <v>8.8333820502557838</v>
      </c>
      <c r="K108" s="112">
        <v>2315.5344129756072</v>
      </c>
      <c r="L108" s="112">
        <v>141.06759466419999</v>
      </c>
      <c r="M108" s="112">
        <v>3182.247354141115</v>
      </c>
      <c r="N108" s="113">
        <v>0.94526751897669281</v>
      </c>
      <c r="O108" s="113">
        <v>1.0326973212744215</v>
      </c>
      <c r="P108" s="112">
        <v>104.834877805245</v>
      </c>
      <c r="Q108" s="112">
        <v>9.0314028124042149</v>
      </c>
      <c r="R108" s="147">
        <v>7.92038131278664</v>
      </c>
    </row>
    <row r="109" spans="1:18" ht="15" customHeight="1" x14ac:dyDescent="0.15">
      <c r="A109" s="118">
        <v>194</v>
      </c>
      <c r="B109" s="111">
        <v>2</v>
      </c>
      <c r="C109" s="111">
        <v>52</v>
      </c>
      <c r="D109" s="112">
        <v>1227.5213655247765</v>
      </c>
      <c r="E109" s="112">
        <v>52.299093003377429</v>
      </c>
      <c r="F109" s="112">
        <v>40.797935351275854</v>
      </c>
      <c r="G109" s="112">
        <v>157.2355176498107</v>
      </c>
      <c r="H109" s="112">
        <v>232.28795971227854</v>
      </c>
      <c r="I109" s="112">
        <v>752.19241717880709</v>
      </c>
      <c r="J109" s="112">
        <v>6.3361096364279277</v>
      </c>
      <c r="K109" s="112">
        <v>1677.9865442752127</v>
      </c>
      <c r="L109" s="112">
        <v>57.337835728921434</v>
      </c>
      <c r="M109" s="112">
        <v>1832.9845038933061</v>
      </c>
      <c r="N109" s="113">
        <v>0.6015671437060357</v>
      </c>
      <c r="O109" s="113">
        <v>0.60005140764956422</v>
      </c>
      <c r="P109" s="112">
        <v>79.414099942230706</v>
      </c>
      <c r="Q109" s="112">
        <v>5.5332881319462857</v>
      </c>
      <c r="R109" s="147">
        <v>5.6713374653933766</v>
      </c>
    </row>
    <row r="110" spans="1:18" ht="15" customHeight="1" x14ac:dyDescent="0.15">
      <c r="A110" s="118">
        <v>195</v>
      </c>
      <c r="B110" s="111">
        <v>2</v>
      </c>
      <c r="C110" s="111">
        <v>49</v>
      </c>
      <c r="D110" s="112">
        <v>1686.225036405458</v>
      </c>
      <c r="E110" s="112">
        <v>59.590704397508716</v>
      </c>
      <c r="F110" s="112">
        <v>51.115568742588927</v>
      </c>
      <c r="G110" s="112">
        <v>244.14069319810253</v>
      </c>
      <c r="H110" s="112">
        <v>329.14128064719142</v>
      </c>
      <c r="I110" s="112">
        <v>843.75716548503658</v>
      </c>
      <c r="J110" s="112">
        <v>8.0564918479077861</v>
      </c>
      <c r="K110" s="112">
        <v>2037.059651927276</v>
      </c>
      <c r="L110" s="112">
        <v>512.55375073476068</v>
      </c>
      <c r="M110" s="112">
        <v>3139.2235959730538</v>
      </c>
      <c r="N110" s="113">
        <v>0.8304099673004286</v>
      </c>
      <c r="O110" s="113">
        <v>1.0494806590139787</v>
      </c>
      <c r="P110" s="112">
        <v>95.478269747017862</v>
      </c>
      <c r="Q110" s="112">
        <v>10.52692562939993</v>
      </c>
      <c r="R110" s="147">
        <v>9.7427775009348139</v>
      </c>
    </row>
    <row r="111" spans="1:18" ht="15" customHeight="1" x14ac:dyDescent="0.15">
      <c r="A111" s="118">
        <v>196</v>
      </c>
      <c r="B111" s="111">
        <v>2</v>
      </c>
      <c r="C111" s="111">
        <v>40</v>
      </c>
      <c r="D111" s="112">
        <v>1334.9679085348801</v>
      </c>
      <c r="E111" s="112">
        <v>66.011719592879643</v>
      </c>
      <c r="F111" s="112">
        <v>50.142879710582569</v>
      </c>
      <c r="G111" s="112">
        <v>154.21238519009208</v>
      </c>
      <c r="H111" s="112">
        <v>437.12095357567142</v>
      </c>
      <c r="I111" s="112">
        <v>964.0264933421098</v>
      </c>
      <c r="J111" s="112">
        <v>8.3836621575515</v>
      </c>
      <c r="K111" s="112">
        <v>2381.5416749720016</v>
      </c>
      <c r="L111" s="112">
        <v>164.89282506417143</v>
      </c>
      <c r="M111" s="112">
        <v>2626.4507339089391</v>
      </c>
      <c r="N111" s="113">
        <v>1.0329966147628926</v>
      </c>
      <c r="O111" s="113">
        <v>0.99180834067120716</v>
      </c>
      <c r="P111" s="112">
        <v>142.91113036237428</v>
      </c>
      <c r="Q111" s="112">
        <v>13.668062078494785</v>
      </c>
      <c r="R111" s="147">
        <v>8.8770289093548289</v>
      </c>
    </row>
    <row r="112" spans="1:18" ht="15" customHeight="1" x14ac:dyDescent="0.15">
      <c r="A112" s="118">
        <v>197</v>
      </c>
      <c r="B112" s="111">
        <v>2</v>
      </c>
      <c r="C112" s="111">
        <v>54</v>
      </c>
      <c r="D112" s="112">
        <v>1520.5947544453684</v>
      </c>
      <c r="E112" s="112">
        <v>61.086198712088915</v>
      </c>
      <c r="F112" s="112">
        <v>54.412093424018273</v>
      </c>
      <c r="G112" s="112">
        <v>193.37330378076607</v>
      </c>
      <c r="H112" s="112">
        <v>464.87352207890495</v>
      </c>
      <c r="I112" s="112">
        <v>901.59850349751503</v>
      </c>
      <c r="J112" s="112">
        <v>7.2994732216406453</v>
      </c>
      <c r="K112" s="112">
        <v>2263.9180169749648</v>
      </c>
      <c r="L112" s="112">
        <v>144.73597270507</v>
      </c>
      <c r="M112" s="112">
        <v>3697.4109243298371</v>
      </c>
      <c r="N112" s="113">
        <v>1.0644538156180219</v>
      </c>
      <c r="O112" s="113">
        <v>1.1739886590492929</v>
      </c>
      <c r="P112" s="112">
        <v>70.849737941494979</v>
      </c>
      <c r="Q112" s="112">
        <v>8.9975069215734997</v>
      </c>
      <c r="R112" s="147">
        <v>7.1328241357973523</v>
      </c>
    </row>
    <row r="113" spans="1:18" ht="15" customHeight="1" x14ac:dyDescent="0.15">
      <c r="A113" s="118">
        <v>198</v>
      </c>
      <c r="B113" s="111">
        <v>2</v>
      </c>
      <c r="C113" s="111">
        <v>38</v>
      </c>
      <c r="D113" s="112">
        <v>1952.3119016939158</v>
      </c>
      <c r="E113" s="112">
        <v>86.754950633366448</v>
      </c>
      <c r="F113" s="112">
        <v>65.280330098743931</v>
      </c>
      <c r="G113" s="112">
        <v>253.65229367875028</v>
      </c>
      <c r="H113" s="112">
        <v>861.72379758240356</v>
      </c>
      <c r="I113" s="112">
        <v>1471.9719065819831</v>
      </c>
      <c r="J113" s="112">
        <v>14.144276916369281</v>
      </c>
      <c r="K113" s="112">
        <v>4337.9026485456625</v>
      </c>
      <c r="L113" s="112">
        <v>163.66344000000001</v>
      </c>
      <c r="M113" s="112">
        <v>7528.9356575195707</v>
      </c>
      <c r="N113" s="113">
        <v>1.8876829300270932</v>
      </c>
      <c r="O113" s="113">
        <v>1.7469361175395932</v>
      </c>
      <c r="P113" s="112">
        <v>248.50929549021785</v>
      </c>
      <c r="Q113" s="112">
        <v>20.19571561581143</v>
      </c>
      <c r="R113" s="147">
        <v>10.581761366341611</v>
      </c>
    </row>
    <row r="114" spans="1:18" ht="15" customHeight="1" x14ac:dyDescent="0.15">
      <c r="A114" s="118">
        <v>199</v>
      </c>
      <c r="B114" s="111">
        <v>2</v>
      </c>
      <c r="C114" s="111">
        <v>47</v>
      </c>
      <c r="D114" s="112">
        <v>2077.5345155695891</v>
      </c>
      <c r="E114" s="112">
        <v>83.21130489528835</v>
      </c>
      <c r="F114" s="112">
        <v>61.709011580094298</v>
      </c>
      <c r="G114" s="112">
        <v>288.93796713110112</v>
      </c>
      <c r="H114" s="112">
        <v>578.51368806329845</v>
      </c>
      <c r="I114" s="112">
        <v>1270.0598974244781</v>
      </c>
      <c r="J114" s="112">
        <v>9.995039859444498</v>
      </c>
      <c r="K114" s="112">
        <v>2948.3570834941247</v>
      </c>
      <c r="L114" s="112">
        <v>281.70356619022857</v>
      </c>
      <c r="M114" s="112">
        <v>3885.3030670632893</v>
      </c>
      <c r="N114" s="113">
        <v>1.414901770115307</v>
      </c>
      <c r="O114" s="113">
        <v>1.3467334186449074</v>
      </c>
      <c r="P114" s="112">
        <v>274.02109931965356</v>
      </c>
      <c r="Q114" s="112">
        <v>12.486976780868501</v>
      </c>
      <c r="R114" s="147">
        <v>8.8250128672942196</v>
      </c>
    </row>
    <row r="115" spans="1:18" ht="15" customHeight="1" x14ac:dyDescent="0.15">
      <c r="A115" s="119">
        <v>200</v>
      </c>
      <c r="B115" s="120">
        <v>2</v>
      </c>
      <c r="C115" s="120">
        <v>34</v>
      </c>
      <c r="D115" s="121">
        <v>1455.5795858065806</v>
      </c>
      <c r="E115" s="121">
        <v>61.368117143919719</v>
      </c>
      <c r="F115" s="121">
        <v>39.684534761331648</v>
      </c>
      <c r="G115" s="121">
        <v>220.15184873902146</v>
      </c>
      <c r="H115" s="121">
        <v>489.59995135072711</v>
      </c>
      <c r="I115" s="121">
        <v>905.49934905224939</v>
      </c>
      <c r="J115" s="121">
        <v>7.9535317449192133</v>
      </c>
      <c r="K115" s="121">
        <v>2683.4149687008494</v>
      </c>
      <c r="L115" s="121">
        <v>85.837297737066436</v>
      </c>
      <c r="M115" s="121">
        <v>3858.8368880180938</v>
      </c>
      <c r="N115" s="122">
        <v>1.0325957090513429</v>
      </c>
      <c r="O115" s="122">
        <v>1.1004369641788712</v>
      </c>
      <c r="P115" s="121">
        <v>98.846956758185698</v>
      </c>
      <c r="Q115" s="121">
        <v>11.561306481329357</v>
      </c>
      <c r="R115" s="148">
        <v>6.7149399408160884</v>
      </c>
    </row>
    <row r="116" spans="1:18" ht="12" customHeight="1" x14ac:dyDescent="0.15"/>
    <row r="117" spans="1:18" ht="12" customHeight="1" x14ac:dyDescent="0.15"/>
    <row r="118" spans="1:18" ht="12" customHeight="1" x14ac:dyDescent="0.15"/>
    <row r="119" spans="1:18" ht="12" customHeight="1" x14ac:dyDescent="0.15"/>
    <row r="120" spans="1:18" ht="12" customHeight="1" x14ac:dyDescent="0.15"/>
    <row r="127" spans="1:18" x14ac:dyDescent="0.15">
      <c r="A127" s="8"/>
      <c r="C127" s="12"/>
      <c r="Q127" s="9"/>
      <c r="R127" s="9"/>
    </row>
    <row r="128" spans="1:18" x14ac:dyDescent="0.15">
      <c r="A128" s="8"/>
      <c r="C128" s="12"/>
      <c r="Q128" s="9"/>
      <c r="R128" s="9"/>
    </row>
    <row r="129" spans="1:18" x14ac:dyDescent="0.15">
      <c r="A129" s="8"/>
      <c r="C129" s="12"/>
      <c r="Q129" s="9"/>
      <c r="R129" s="9"/>
    </row>
    <row r="130" spans="1:18" x14ac:dyDescent="0.15">
      <c r="A130" s="8"/>
      <c r="C130" s="12"/>
      <c r="Q130" s="9"/>
      <c r="R130" s="9"/>
    </row>
    <row r="131" spans="1:18" x14ac:dyDescent="0.15">
      <c r="A131" s="8"/>
      <c r="C131" s="12"/>
      <c r="Q131" s="9"/>
      <c r="R131" s="9"/>
    </row>
    <row r="132" spans="1:18" x14ac:dyDescent="0.15">
      <c r="A132" s="8"/>
      <c r="C132" s="12"/>
      <c r="Q132" s="9"/>
      <c r="R132" s="9"/>
    </row>
    <row r="133" spans="1:18" x14ac:dyDescent="0.15">
      <c r="A133" s="8"/>
      <c r="C133" s="12"/>
      <c r="Q133" s="9"/>
      <c r="R133" s="9"/>
    </row>
    <row r="134" spans="1:18" x14ac:dyDescent="0.15">
      <c r="A134" s="8"/>
      <c r="C134" s="12"/>
      <c r="Q134" s="9"/>
      <c r="R134" s="9"/>
    </row>
    <row r="135" spans="1:18" x14ac:dyDescent="0.15">
      <c r="A135" s="8"/>
      <c r="C135" s="12"/>
      <c r="Q135" s="9"/>
      <c r="R135" s="9"/>
    </row>
    <row r="136" spans="1:18" x14ac:dyDescent="0.15">
      <c r="A136" s="8"/>
      <c r="C136" s="12"/>
      <c r="Q136" s="9"/>
      <c r="R136" s="9"/>
    </row>
    <row r="137" spans="1:18" x14ac:dyDescent="0.15">
      <c r="A137" s="8"/>
      <c r="C137" s="12"/>
      <c r="Q137" s="9"/>
      <c r="R137" s="9"/>
    </row>
    <row r="138" spans="1:18" x14ac:dyDescent="0.15">
      <c r="A138" s="8"/>
      <c r="C138" s="12"/>
      <c r="Q138" s="9"/>
      <c r="R138" s="9"/>
    </row>
    <row r="139" spans="1:18" x14ac:dyDescent="0.15">
      <c r="A139" s="8"/>
      <c r="C139" s="12"/>
      <c r="Q139" s="9"/>
      <c r="R139" s="9"/>
    </row>
    <row r="140" spans="1:18" x14ac:dyDescent="0.15">
      <c r="A140" s="8"/>
      <c r="C140" s="12"/>
      <c r="Q140" s="9"/>
      <c r="R140" s="9"/>
    </row>
    <row r="141" spans="1:18" x14ac:dyDescent="0.15">
      <c r="A141" s="8"/>
      <c r="C141" s="12"/>
      <c r="Q141" s="9"/>
      <c r="R141" s="9"/>
    </row>
    <row r="142" spans="1:18" x14ac:dyDescent="0.15">
      <c r="A142" s="8"/>
      <c r="C142" s="12"/>
      <c r="Q142" s="9"/>
      <c r="R142" s="9"/>
    </row>
  </sheetData>
  <sortState xmlns:xlrd2="http://schemas.microsoft.com/office/spreadsheetml/2017/richdata2" ref="A18:R117">
    <sortCondition ref="A18:A117"/>
  </sortState>
  <mergeCells count="12">
    <mergeCell ref="A13:C13"/>
    <mergeCell ref="A2:C2"/>
    <mergeCell ref="A3:C3"/>
    <mergeCell ref="A4:C4"/>
    <mergeCell ref="A5:C5"/>
    <mergeCell ref="A6:C6"/>
    <mergeCell ref="A7:C7"/>
    <mergeCell ref="A8:C8"/>
    <mergeCell ref="A9:C9"/>
    <mergeCell ref="A10:C10"/>
    <mergeCell ref="A11:C11"/>
    <mergeCell ref="A12:C12"/>
  </mergeCells>
  <phoneticPr fontId="1"/>
  <pageMargins left="0.39370078740157483" right="0.39370078740157483" top="0.39370078740157483" bottom="0.39370078740157483" header="0.31496062992125984" footer="0.31496062992125984"/>
  <pageSetup paperSize="8" scale="88" orientation="portrait" r:id="rId1"/>
  <headerFooter>
    <oddHeader>&amp;C【作業用シート】　女性基本統計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43"/>
  <sheetViews>
    <sheetView zoomScaleNormal="100" workbookViewId="0">
      <selection sqref="A1:K1"/>
    </sheetView>
  </sheetViews>
  <sheetFormatPr defaultRowHeight="18" customHeight="1" x14ac:dyDescent="0.15"/>
  <cols>
    <col min="1" max="11" width="9.25" style="2" customWidth="1"/>
    <col min="12" max="16384" width="9" style="2"/>
  </cols>
  <sheetData>
    <row r="1" spans="1:20" ht="24" customHeight="1" x14ac:dyDescent="0.15">
      <c r="A1" s="195" t="s">
        <v>62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20" customFormat="1" ht="15.7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</row>
    <row r="3" spans="1:20" customFormat="1" ht="15.7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</row>
    <row r="4" spans="1:20" customFormat="1" ht="15.75" customHeight="1" x14ac:dyDescent="0.15">
      <c r="A4" s="4"/>
      <c r="B4" s="4"/>
      <c r="C4" s="4"/>
      <c r="D4" s="4"/>
      <c r="E4" s="4"/>
      <c r="F4" s="8"/>
      <c r="G4" s="2"/>
      <c r="H4" s="2"/>
      <c r="I4" s="2"/>
      <c r="J4" s="2"/>
      <c r="K4" s="16" t="s">
        <v>78</v>
      </c>
      <c r="M4" s="8"/>
      <c r="N4" s="8"/>
      <c r="O4" s="8"/>
      <c r="P4" s="8"/>
      <c r="Q4" s="8"/>
      <c r="R4" s="8"/>
      <c r="S4" s="8"/>
      <c r="T4" s="8"/>
    </row>
    <row r="5" spans="1:20" customFormat="1" ht="15.75" customHeight="1" x14ac:dyDescent="0.15">
      <c r="A5" s="4"/>
      <c r="B5" s="4"/>
      <c r="C5" s="4"/>
      <c r="D5" s="4"/>
      <c r="E5" s="4"/>
      <c r="F5" s="8"/>
      <c r="G5" s="2"/>
      <c r="H5" s="2"/>
      <c r="I5" s="2"/>
      <c r="J5" s="2"/>
      <c r="M5" s="8"/>
      <c r="N5" s="8"/>
      <c r="O5" s="8"/>
      <c r="P5" s="8"/>
      <c r="Q5" s="8"/>
      <c r="R5" s="8"/>
      <c r="S5" s="8"/>
      <c r="T5" s="8"/>
    </row>
    <row r="6" spans="1:20" customFormat="1" ht="15.75" customHeight="1" x14ac:dyDescent="0.15">
      <c r="A6" s="14"/>
      <c r="B6" s="14"/>
      <c r="C6" s="14"/>
      <c r="D6" s="14"/>
      <c r="E6" s="14"/>
      <c r="F6" s="15"/>
      <c r="M6" s="8"/>
      <c r="N6" s="8"/>
      <c r="O6" s="8"/>
      <c r="P6" s="8"/>
      <c r="Q6" s="8"/>
      <c r="R6" s="8"/>
      <c r="S6" s="8"/>
      <c r="T6" s="8"/>
    </row>
    <row r="7" spans="1:20" ht="20.100000000000001" customHeight="1" x14ac:dyDescent="0.15">
      <c r="A7" s="4" t="s">
        <v>20</v>
      </c>
      <c r="B7" s="4"/>
      <c r="C7" s="4"/>
      <c r="D7"/>
      <c r="E7" s="8"/>
      <c r="F7" s="8"/>
      <c r="G7" s="8"/>
      <c r="H7" s="8"/>
      <c r="I7" s="8"/>
      <c r="J7" s="8"/>
      <c r="K7" s="8"/>
      <c r="L7" s="8"/>
    </row>
    <row r="8" spans="1:20" ht="20.100000000000001" customHeight="1" x14ac:dyDescent="0.15">
      <c r="A8" s="41" t="s">
        <v>14</v>
      </c>
      <c r="B8" s="42">
        <f>MAX(男性基本統計!D16:D115)</f>
        <v>3220.3688438969998</v>
      </c>
      <c r="C8" s="4"/>
      <c r="D8"/>
      <c r="E8" s="8"/>
      <c r="F8" s="8"/>
      <c r="G8" s="8"/>
      <c r="H8" s="8"/>
      <c r="I8" s="8"/>
      <c r="J8" s="8"/>
      <c r="K8" s="8"/>
      <c r="L8" s="8"/>
    </row>
    <row r="9" spans="1:20" ht="20.100000000000001" customHeight="1" x14ac:dyDescent="0.15">
      <c r="A9" s="28" t="s">
        <v>6</v>
      </c>
      <c r="B9" s="43">
        <f>MIN(男性基本統計!D16:D115)</f>
        <v>1352.3384486871571</v>
      </c>
      <c r="C9" s="4"/>
      <c r="D9"/>
      <c r="E9" s="8"/>
      <c r="F9" s="8"/>
      <c r="G9" s="8"/>
      <c r="H9" s="8"/>
      <c r="I9" s="8"/>
      <c r="J9" s="8"/>
      <c r="K9" s="8"/>
      <c r="L9" s="8"/>
    </row>
    <row r="10" spans="1:20" ht="20.100000000000001" customHeight="1" x14ac:dyDescent="0.15">
      <c r="A10" s="48" t="s">
        <v>15</v>
      </c>
      <c r="B10" s="44">
        <f>B8-B9</f>
        <v>1868.0303952098427</v>
      </c>
      <c r="C10" s="4"/>
      <c r="D10"/>
      <c r="E10" s="8"/>
      <c r="F10" s="8"/>
      <c r="G10" s="8"/>
      <c r="H10" s="8"/>
      <c r="I10" s="8"/>
      <c r="J10" s="8"/>
      <c r="K10" s="8"/>
      <c r="L10" s="8"/>
    </row>
    <row r="11" spans="1:20" ht="20.100000000000001" customHeight="1" x14ac:dyDescent="0.15">
      <c r="A11" s="28" t="s">
        <v>16</v>
      </c>
      <c r="B11" s="45">
        <v>8</v>
      </c>
      <c r="C11" s="4"/>
      <c r="D11"/>
      <c r="E11" s="8"/>
      <c r="F11" s="8"/>
      <c r="G11" s="8"/>
      <c r="H11" s="8"/>
      <c r="I11" s="8"/>
      <c r="J11" s="8"/>
      <c r="K11" s="8"/>
      <c r="L11" s="8"/>
    </row>
    <row r="12" spans="1:20" ht="20.100000000000001" customHeight="1" x14ac:dyDescent="0.15">
      <c r="A12" s="47" t="s">
        <v>17</v>
      </c>
      <c r="B12" s="44">
        <f>B10/B11</f>
        <v>233.50379940123034</v>
      </c>
      <c r="C12" s="4"/>
      <c r="D12"/>
      <c r="E12" s="8"/>
      <c r="F12" s="8"/>
      <c r="G12" s="8"/>
      <c r="H12" s="8"/>
      <c r="I12" s="8"/>
      <c r="J12" s="8"/>
      <c r="K12" s="8"/>
      <c r="L12" s="8"/>
    </row>
    <row r="13" spans="1:20" ht="20.100000000000001" customHeight="1" x14ac:dyDescent="0.15">
      <c r="A13" s="46" t="s">
        <v>18</v>
      </c>
      <c r="B13" s="33">
        <v>200</v>
      </c>
      <c r="C13" s="4"/>
      <c r="D13"/>
      <c r="E13" s="8"/>
      <c r="F13" s="8"/>
      <c r="G13" s="8"/>
      <c r="H13" s="8"/>
      <c r="I13" s="8"/>
      <c r="J13" s="8"/>
      <c r="K13" s="8"/>
      <c r="L13" s="8"/>
    </row>
    <row r="14" spans="1:20" ht="18" customHeight="1" x14ac:dyDescent="0.15">
      <c r="A14" s="4"/>
      <c r="B14" s="4"/>
      <c r="C14" s="4"/>
      <c r="D14"/>
      <c r="E14" s="8"/>
      <c r="F14" s="8"/>
      <c r="G14" s="8"/>
      <c r="H14" s="8"/>
      <c r="I14" s="8"/>
      <c r="J14" s="8"/>
      <c r="K14" s="8"/>
      <c r="L14" s="8"/>
    </row>
    <row r="15" spans="1:20" ht="18" customHeight="1" x14ac:dyDescent="0.15">
      <c r="A15"/>
      <c r="B15" s="8"/>
      <c r="C15" s="8"/>
      <c r="D15" s="8"/>
      <c r="E15" s="8"/>
      <c r="F15" s="8"/>
      <c r="G15" s="8"/>
      <c r="H15" s="8"/>
      <c r="I15" s="8"/>
    </row>
    <row r="16" spans="1:20" ht="18" customHeight="1" x14ac:dyDescent="0.15">
      <c r="A16" s="4"/>
      <c r="B16"/>
      <c r="C16"/>
      <c r="D16"/>
      <c r="E16"/>
      <c r="F16"/>
      <c r="G16"/>
      <c r="H16"/>
      <c r="I16" s="8"/>
    </row>
    <row r="17" spans="1:17" ht="18" customHeight="1" x14ac:dyDescent="0.15">
      <c r="A17"/>
      <c r="B17"/>
      <c r="C17"/>
      <c r="D17"/>
      <c r="E17"/>
      <c r="F17"/>
      <c r="G17"/>
      <c r="H17"/>
      <c r="I17" s="8"/>
    </row>
    <row r="18" spans="1:17" ht="18" customHeight="1" x14ac:dyDescent="0.15">
      <c r="A18"/>
      <c r="B18"/>
      <c r="C18"/>
      <c r="D18"/>
      <c r="E18"/>
      <c r="F18"/>
      <c r="G18"/>
      <c r="H18"/>
      <c r="I18" s="8"/>
    </row>
    <row r="19" spans="1:17" ht="18" customHeight="1" x14ac:dyDescent="0.15">
      <c r="A19"/>
      <c r="B19"/>
      <c r="C19"/>
      <c r="D19"/>
      <c r="E19"/>
      <c r="F19"/>
      <c r="G19"/>
      <c r="H19"/>
      <c r="I19" s="8"/>
      <c r="J19" s="8"/>
      <c r="K19" s="8"/>
    </row>
    <row r="20" spans="1:17" ht="18" customHeight="1" x14ac:dyDescent="0.15">
      <c r="A20"/>
      <c r="B20"/>
      <c r="C20"/>
      <c r="D20"/>
      <c r="E20"/>
      <c r="F20"/>
      <c r="G20"/>
      <c r="H20"/>
      <c r="I20" s="8"/>
      <c r="J20" s="8"/>
      <c r="K20" s="8"/>
      <c r="L20" s="8"/>
      <c r="M20" s="8"/>
      <c r="N20" s="8"/>
    </row>
    <row r="21" spans="1:17" ht="18" customHeight="1" x14ac:dyDescent="0.15">
      <c r="A21"/>
      <c r="B21"/>
      <c r="C21"/>
      <c r="D21"/>
      <c r="E21"/>
      <c r="F21"/>
      <c r="G21"/>
      <c r="H21"/>
      <c r="J21" s="8"/>
      <c r="K21" s="8"/>
      <c r="L21" s="8"/>
      <c r="M21" s="8"/>
      <c r="N21" s="8"/>
      <c r="O21" s="8"/>
      <c r="P21" s="8"/>
      <c r="Q21" s="8"/>
    </row>
    <row r="22" spans="1:17" ht="18" customHeight="1" x14ac:dyDescent="0.15">
      <c r="A22"/>
      <c r="B22"/>
      <c r="C22"/>
      <c r="D22"/>
      <c r="E22"/>
      <c r="F22"/>
      <c r="G22"/>
      <c r="H22"/>
      <c r="J22" s="8"/>
      <c r="K22" s="8"/>
      <c r="L22" s="8"/>
      <c r="M22" s="8"/>
      <c r="N22" s="8"/>
      <c r="O22" s="8"/>
      <c r="P22" s="8"/>
      <c r="Q22" s="8"/>
    </row>
    <row r="23" spans="1:17" ht="18" customHeight="1" x14ac:dyDescent="0.15">
      <c r="A23"/>
      <c r="B23"/>
      <c r="C23"/>
      <c r="D23"/>
      <c r="E23"/>
      <c r="F23"/>
      <c r="G23"/>
      <c r="H23"/>
      <c r="J23" s="8"/>
      <c r="K23" s="8"/>
      <c r="L23" s="8"/>
      <c r="M23" s="8"/>
      <c r="N23" s="8"/>
      <c r="O23" s="8"/>
      <c r="P23" s="8"/>
      <c r="Q23" s="8"/>
    </row>
    <row r="24" spans="1:17" ht="18" customHeight="1" x14ac:dyDescent="0.15">
      <c r="A24"/>
      <c r="B24"/>
      <c r="C24"/>
      <c r="D24"/>
      <c r="E24"/>
      <c r="F24"/>
      <c r="G24"/>
      <c r="H24"/>
      <c r="J24" s="8"/>
      <c r="K24" s="8"/>
      <c r="L24" s="8"/>
      <c r="M24" s="8"/>
      <c r="N24" s="8"/>
      <c r="O24" s="8"/>
      <c r="P24" s="8"/>
      <c r="Q24" s="8"/>
    </row>
    <row r="25" spans="1:17" ht="18" customHeight="1" x14ac:dyDescent="0.15">
      <c r="A25"/>
      <c r="B25"/>
      <c r="C25"/>
      <c r="D25"/>
      <c r="E25"/>
      <c r="F25"/>
      <c r="G25"/>
      <c r="H25"/>
      <c r="J25" s="8"/>
      <c r="K25" s="8"/>
      <c r="L25" s="8"/>
      <c r="M25" s="8"/>
      <c r="N25" s="8"/>
      <c r="O25" s="8"/>
      <c r="P25" s="8"/>
      <c r="Q25" s="8"/>
    </row>
    <row r="26" spans="1:17" ht="18" customHeight="1" x14ac:dyDescent="0.15">
      <c r="A26"/>
      <c r="B26"/>
      <c r="C26"/>
      <c r="D26"/>
      <c r="E26"/>
      <c r="F26"/>
      <c r="G26"/>
      <c r="H26"/>
    </row>
    <row r="27" spans="1:17" ht="18" customHeight="1" x14ac:dyDescent="0.15">
      <c r="A27"/>
      <c r="B27"/>
      <c r="C27"/>
      <c r="D27"/>
      <c r="E27"/>
      <c r="F27"/>
      <c r="G27"/>
      <c r="H27"/>
    </row>
    <row r="28" spans="1:17" ht="18" customHeight="1" x14ac:dyDescent="0.15">
      <c r="A28"/>
      <c r="B28"/>
      <c r="C28"/>
      <c r="D28"/>
      <c r="E28"/>
      <c r="F28"/>
      <c r="G28"/>
      <c r="H28"/>
      <c r="I28"/>
      <c r="J28"/>
      <c r="K28"/>
    </row>
    <row r="29" spans="1:17" ht="18" customHeight="1" x14ac:dyDescent="0.15">
      <c r="A29"/>
      <c r="B29"/>
      <c r="C29"/>
      <c r="D29"/>
      <c r="E29"/>
      <c r="F29"/>
      <c r="G29"/>
      <c r="H29"/>
      <c r="I29"/>
      <c r="J29"/>
      <c r="K29"/>
    </row>
    <row r="30" spans="1:17" ht="18" customHeight="1" x14ac:dyDescent="0.15">
      <c r="A30"/>
      <c r="B30"/>
      <c r="C30"/>
      <c r="D30"/>
      <c r="E30"/>
      <c r="F30"/>
      <c r="G30"/>
      <c r="H30"/>
      <c r="I30"/>
      <c r="J30"/>
      <c r="K30"/>
      <c r="L30" s="8"/>
    </row>
    <row r="31" spans="1:17" ht="18" customHeight="1" x14ac:dyDescent="0.15">
      <c r="A31"/>
      <c r="B31"/>
      <c r="C31"/>
      <c r="D31"/>
      <c r="E31"/>
      <c r="F31"/>
      <c r="G31"/>
      <c r="H31"/>
      <c r="I31"/>
      <c r="J31"/>
      <c r="K31"/>
    </row>
    <row r="32" spans="1:17" ht="18" customHeight="1" x14ac:dyDescent="0.15">
      <c r="A32"/>
      <c r="B32"/>
      <c r="C32"/>
      <c r="D32"/>
      <c r="E32"/>
      <c r="F32"/>
      <c r="G32"/>
      <c r="H32"/>
      <c r="I32"/>
      <c r="J32"/>
      <c r="K32"/>
    </row>
    <row r="33" spans="1:11" ht="18" customHeight="1" x14ac:dyDescent="0.15">
      <c r="A33"/>
      <c r="B33"/>
      <c r="C33"/>
      <c r="D33"/>
      <c r="E33"/>
      <c r="F33"/>
      <c r="G33"/>
      <c r="H33"/>
      <c r="I33"/>
      <c r="J33"/>
      <c r="K33"/>
    </row>
    <row r="34" spans="1:11" ht="18" customHeight="1" x14ac:dyDescent="0.15">
      <c r="A34"/>
      <c r="B34"/>
      <c r="C34"/>
      <c r="D34"/>
      <c r="E34"/>
      <c r="F34"/>
      <c r="G34"/>
      <c r="H34"/>
      <c r="I34"/>
      <c r="J34"/>
      <c r="K34"/>
    </row>
    <row r="35" spans="1:11" ht="18" customHeight="1" x14ac:dyDescent="0.15">
      <c r="A35"/>
      <c r="B35"/>
      <c r="C35"/>
      <c r="D35"/>
      <c r="E35"/>
      <c r="F35"/>
      <c r="G35"/>
      <c r="H35"/>
      <c r="I35"/>
      <c r="J35"/>
      <c r="K35"/>
    </row>
    <row r="36" spans="1:11" ht="18" customHeight="1" x14ac:dyDescent="0.15">
      <c r="A36"/>
      <c r="B36"/>
      <c r="C36"/>
      <c r="D36"/>
      <c r="E36"/>
      <c r="F36"/>
      <c r="G36"/>
      <c r="H36"/>
      <c r="I36"/>
      <c r="J36"/>
      <c r="K36"/>
    </row>
    <row r="37" spans="1:11" ht="18" customHeight="1" x14ac:dyDescent="0.15">
      <c r="A37"/>
      <c r="B37"/>
      <c r="C37"/>
      <c r="D37"/>
      <c r="E37"/>
      <c r="F37"/>
      <c r="G37"/>
      <c r="H37"/>
      <c r="I37"/>
      <c r="J37"/>
      <c r="K37"/>
    </row>
    <row r="38" spans="1:11" ht="18" customHeight="1" x14ac:dyDescent="0.15">
      <c r="A38"/>
      <c r="B38"/>
      <c r="C38"/>
      <c r="D38"/>
      <c r="E38"/>
      <c r="F38"/>
      <c r="G38"/>
      <c r="H38"/>
      <c r="I38"/>
      <c r="J38"/>
      <c r="K38"/>
    </row>
    <row r="39" spans="1:11" ht="18" customHeight="1" x14ac:dyDescent="0.15">
      <c r="A39"/>
      <c r="B39"/>
      <c r="C39"/>
      <c r="D39"/>
      <c r="E39"/>
      <c r="F39"/>
      <c r="G39"/>
      <c r="H39"/>
      <c r="I39"/>
      <c r="J39"/>
      <c r="K39"/>
    </row>
    <row r="40" spans="1:11" ht="18" customHeight="1" x14ac:dyDescent="0.15">
      <c r="E40" s="8"/>
    </row>
    <row r="41" spans="1:11" ht="18" customHeight="1" x14ac:dyDescent="0.15">
      <c r="E41" s="8"/>
    </row>
    <row r="42" spans="1:11" ht="18" customHeight="1" x14ac:dyDescent="0.15">
      <c r="E42" s="8"/>
    </row>
    <row r="43" spans="1:11" ht="18" customHeight="1" x14ac:dyDescent="0.15">
      <c r="E43" s="8"/>
    </row>
  </sheetData>
  <mergeCells count="1">
    <mergeCell ref="A1:K1"/>
  </mergeCells>
  <phoneticPr fontId="1"/>
  <pageMargins left="0.51181102362204722" right="0.47244094488188981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22"/>
  <sheetViews>
    <sheetView zoomScaleNormal="100" workbookViewId="0">
      <selection sqref="A1:G1"/>
    </sheetView>
  </sheetViews>
  <sheetFormatPr defaultColWidth="11.625" defaultRowHeight="18" customHeight="1" x14ac:dyDescent="0.15"/>
  <cols>
    <col min="1" max="7" width="14.625" style="3" customWidth="1"/>
    <col min="8" max="16384" width="11.625" style="3"/>
  </cols>
  <sheetData>
    <row r="1" spans="1:20" s="19" customFormat="1" ht="24" customHeight="1" x14ac:dyDescent="0.15">
      <c r="A1" s="196" t="s">
        <v>107</v>
      </c>
      <c r="B1" s="196"/>
      <c r="C1" s="196"/>
      <c r="D1" s="196"/>
      <c r="E1" s="196"/>
      <c r="F1" s="196"/>
      <c r="G1" s="196"/>
      <c r="H1" s="20"/>
      <c r="I1" s="20"/>
    </row>
    <row r="2" spans="1:20" customFormat="1" ht="15.75" customHeight="1" x14ac:dyDescent="0.15"/>
    <row r="3" spans="1:20" customFormat="1" ht="15.75" customHeight="1" x14ac:dyDescent="0.15">
      <c r="G3" s="3"/>
    </row>
    <row r="4" spans="1:20" customFormat="1" ht="15.75" customHeight="1" x14ac:dyDescent="0.15">
      <c r="A4" s="4"/>
      <c r="B4" s="4"/>
      <c r="C4" s="4"/>
      <c r="D4" s="4"/>
      <c r="E4" s="4"/>
      <c r="F4" s="8"/>
      <c r="G4" s="16" t="s">
        <v>78</v>
      </c>
      <c r="H4" s="2"/>
      <c r="I4" s="2"/>
      <c r="J4" s="2"/>
      <c r="K4" s="3"/>
      <c r="M4" s="8"/>
      <c r="N4" s="8"/>
      <c r="O4" s="8"/>
      <c r="P4" s="8"/>
      <c r="Q4" s="8"/>
      <c r="R4" s="8"/>
      <c r="S4" s="8"/>
      <c r="T4" s="8"/>
    </row>
    <row r="5" spans="1:20" customFormat="1" ht="15.75" customHeight="1" x14ac:dyDescent="0.15">
      <c r="A5" s="2"/>
      <c r="B5" s="4"/>
      <c r="C5" s="4"/>
      <c r="D5" s="8"/>
      <c r="E5" s="2"/>
      <c r="F5" s="2"/>
      <c r="G5" s="2"/>
      <c r="H5" s="2"/>
      <c r="I5" s="2"/>
    </row>
    <row r="6" spans="1:20" s="6" customFormat="1" ht="39.950000000000003" customHeight="1" x14ac:dyDescent="0.15">
      <c r="A6" s="40"/>
      <c r="B6" s="36" t="s">
        <v>57</v>
      </c>
      <c r="C6" s="36" t="s">
        <v>58</v>
      </c>
      <c r="D6" s="36" t="s">
        <v>59</v>
      </c>
      <c r="E6" s="36" t="s">
        <v>60</v>
      </c>
      <c r="F6" s="36" t="s">
        <v>106</v>
      </c>
      <c r="G6" s="36" t="s">
        <v>95</v>
      </c>
      <c r="H6"/>
    </row>
    <row r="7" spans="1:20" ht="24.95" customHeight="1" x14ac:dyDescent="0.15">
      <c r="A7" s="154" t="s">
        <v>69</v>
      </c>
      <c r="B7" s="35">
        <v>100</v>
      </c>
      <c r="C7" s="35">
        <v>100</v>
      </c>
      <c r="D7" s="39">
        <v>45.23</v>
      </c>
      <c r="E7" s="39">
        <v>45.25</v>
      </c>
      <c r="F7" s="160">
        <v>0.34499999999999997</v>
      </c>
      <c r="G7" s="160">
        <v>0.98499999999999999</v>
      </c>
      <c r="H7" s="6"/>
      <c r="I7" s="6"/>
    </row>
    <row r="8" spans="1:20" ht="24.95" customHeight="1" x14ac:dyDescent="0.15">
      <c r="A8" s="155" t="s">
        <v>56</v>
      </c>
      <c r="B8" s="25">
        <v>100</v>
      </c>
      <c r="C8" s="25">
        <v>100</v>
      </c>
      <c r="D8" s="27">
        <v>2352.5579822753107</v>
      </c>
      <c r="E8" s="27">
        <v>1840.4142108245987</v>
      </c>
      <c r="F8" s="28"/>
      <c r="G8" s="28"/>
      <c r="H8" s="6"/>
    </row>
    <row r="9" spans="1:20" ht="24.95" customHeight="1" x14ac:dyDescent="0.15">
      <c r="A9" s="155" t="s">
        <v>19</v>
      </c>
      <c r="B9" s="25">
        <v>100</v>
      </c>
      <c r="C9" s="25">
        <v>100</v>
      </c>
      <c r="D9" s="26">
        <v>93.015049761232191</v>
      </c>
      <c r="E9" s="26">
        <v>76.980798405189091</v>
      </c>
      <c r="F9" s="28"/>
      <c r="G9" s="28"/>
    </row>
    <row r="10" spans="1:20" ht="24.95" customHeight="1" x14ac:dyDescent="0.15">
      <c r="A10" s="155" t="s">
        <v>29</v>
      </c>
      <c r="B10" s="25">
        <v>100</v>
      </c>
      <c r="C10" s="25">
        <v>100</v>
      </c>
      <c r="D10" s="26">
        <v>59.143620640967669</v>
      </c>
      <c r="E10" s="26">
        <v>52.557567551122908</v>
      </c>
      <c r="F10" s="28"/>
      <c r="G10" s="28"/>
    </row>
    <row r="11" spans="1:20" ht="24.95" customHeight="1" x14ac:dyDescent="0.15">
      <c r="A11" s="155" t="s">
        <v>21</v>
      </c>
      <c r="B11" s="25">
        <v>100</v>
      </c>
      <c r="C11" s="25">
        <v>100</v>
      </c>
      <c r="D11" s="26">
        <v>317.78610738328564</v>
      </c>
      <c r="E11" s="26">
        <v>261.97706108496857</v>
      </c>
      <c r="F11" s="29"/>
      <c r="G11" s="28"/>
    </row>
    <row r="12" spans="1:20" ht="24.95" customHeight="1" x14ac:dyDescent="0.15">
      <c r="A12" s="155" t="s">
        <v>24</v>
      </c>
      <c r="B12" s="25">
        <v>100</v>
      </c>
      <c r="C12" s="25">
        <v>100</v>
      </c>
      <c r="D12" s="27">
        <v>3216.5695658390441</v>
      </c>
      <c r="E12" s="27">
        <v>2977.6139120412363</v>
      </c>
      <c r="F12" s="28"/>
      <c r="G12" s="28"/>
    </row>
    <row r="13" spans="1:20" ht="24.95" customHeight="1" x14ac:dyDescent="0.15">
      <c r="A13" s="155" t="s">
        <v>23</v>
      </c>
      <c r="B13" s="25">
        <v>100</v>
      </c>
      <c r="C13" s="25">
        <v>100</v>
      </c>
      <c r="D13" s="27">
        <v>623.81628788565592</v>
      </c>
      <c r="E13" s="27">
        <v>608.79090711322135</v>
      </c>
      <c r="F13" s="29"/>
      <c r="G13" s="28"/>
    </row>
    <row r="14" spans="1:20" ht="24.95" customHeight="1" x14ac:dyDescent="0.15">
      <c r="A14" s="155" t="s">
        <v>28</v>
      </c>
      <c r="B14" s="25">
        <v>100</v>
      </c>
      <c r="C14" s="25">
        <v>100</v>
      </c>
      <c r="D14" s="27">
        <v>1417.0817918771108</v>
      </c>
      <c r="E14" s="27">
        <v>1190.9482766095423</v>
      </c>
      <c r="F14" s="28"/>
      <c r="G14" s="28"/>
    </row>
    <row r="15" spans="1:20" ht="24.95" customHeight="1" x14ac:dyDescent="0.15">
      <c r="A15" s="155" t="s">
        <v>11</v>
      </c>
      <c r="B15" s="25">
        <v>100</v>
      </c>
      <c r="C15" s="25">
        <v>100</v>
      </c>
      <c r="D15" s="26">
        <v>12.859434786780572</v>
      </c>
      <c r="E15" s="26">
        <v>11.384737789375311</v>
      </c>
      <c r="F15" s="28"/>
      <c r="G15" s="29"/>
    </row>
    <row r="16" spans="1:20" ht="24.95" customHeight="1" x14ac:dyDescent="0.15">
      <c r="A16" s="155" t="s">
        <v>76</v>
      </c>
      <c r="B16" s="25">
        <v>100</v>
      </c>
      <c r="C16" s="25">
        <v>100</v>
      </c>
      <c r="D16" s="27">
        <v>443.93682204266639</v>
      </c>
      <c r="E16" s="27">
        <v>354.05115031523195</v>
      </c>
      <c r="F16" s="28"/>
      <c r="G16" s="28"/>
    </row>
    <row r="17" spans="1:7" ht="24.95" customHeight="1" x14ac:dyDescent="0.15">
      <c r="A17" s="155" t="s">
        <v>25</v>
      </c>
      <c r="B17" s="25">
        <v>100</v>
      </c>
      <c r="C17" s="25">
        <v>100</v>
      </c>
      <c r="D17" s="27">
        <v>3252.9439071152715</v>
      </c>
      <c r="E17" s="27">
        <v>3148.8249536456347</v>
      </c>
      <c r="F17" s="25"/>
      <c r="G17" s="28"/>
    </row>
    <row r="18" spans="1:7" ht="24.95" customHeight="1" x14ac:dyDescent="0.15">
      <c r="A18" s="155" t="s">
        <v>79</v>
      </c>
      <c r="B18" s="25">
        <v>100</v>
      </c>
      <c r="C18" s="25">
        <v>100</v>
      </c>
      <c r="D18" s="159">
        <v>1.3173649909707681</v>
      </c>
      <c r="E18" s="159">
        <v>1.1284690150042167</v>
      </c>
      <c r="F18" s="28"/>
      <c r="G18" s="28"/>
    </row>
    <row r="19" spans="1:7" ht="24.95" customHeight="1" x14ac:dyDescent="0.15">
      <c r="A19" s="155" t="s">
        <v>80</v>
      </c>
      <c r="B19" s="25">
        <v>100</v>
      </c>
      <c r="C19" s="25">
        <v>100</v>
      </c>
      <c r="D19" s="159">
        <v>1.5599556448744434</v>
      </c>
      <c r="E19" s="159">
        <v>1.400355962061451</v>
      </c>
      <c r="F19" s="28"/>
      <c r="G19" s="28"/>
    </row>
    <row r="20" spans="1:7" ht="24.95" customHeight="1" x14ac:dyDescent="0.15">
      <c r="A20" s="155" t="s">
        <v>77</v>
      </c>
      <c r="B20" s="25">
        <v>100</v>
      </c>
      <c r="C20" s="25">
        <v>100</v>
      </c>
      <c r="D20" s="27">
        <v>128.49666330791925</v>
      </c>
      <c r="E20" s="27">
        <v>136.464731019254</v>
      </c>
      <c r="F20" s="30"/>
      <c r="G20" s="28"/>
    </row>
    <row r="21" spans="1:7" ht="24.95" customHeight="1" x14ac:dyDescent="0.15">
      <c r="A21" s="155" t="s">
        <v>61</v>
      </c>
      <c r="B21" s="25">
        <v>100</v>
      </c>
      <c r="C21" s="25">
        <v>100</v>
      </c>
      <c r="D21" s="26">
        <v>15.164747077017703</v>
      </c>
      <c r="E21" s="26">
        <v>14.787665784997458</v>
      </c>
      <c r="F21" s="30"/>
      <c r="G21" s="28"/>
    </row>
    <row r="22" spans="1:7" ht="24.95" customHeight="1" x14ac:dyDescent="0.15">
      <c r="A22" s="156" t="s">
        <v>68</v>
      </c>
      <c r="B22" s="31">
        <v>100</v>
      </c>
      <c r="C22" s="31">
        <v>100</v>
      </c>
      <c r="D22" s="32">
        <v>13.624499561231303</v>
      </c>
      <c r="E22" s="32">
        <v>12.212570944391519</v>
      </c>
      <c r="F22" s="33"/>
      <c r="G22" s="33"/>
    </row>
  </sheetData>
  <mergeCells count="1">
    <mergeCell ref="A1:G1"/>
  </mergeCells>
  <phoneticPr fontId="1"/>
  <pageMargins left="0.51181102362204722" right="0.47244094488188981" top="0.39370078740157483" bottom="0.39370078740157483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54"/>
  <sheetViews>
    <sheetView zoomScaleNormal="100" workbookViewId="0">
      <selection sqref="A1:H1"/>
    </sheetView>
  </sheetViews>
  <sheetFormatPr defaultColWidth="11.625" defaultRowHeight="18" customHeight="1" x14ac:dyDescent="0.15"/>
  <cols>
    <col min="1" max="8" width="12.625" style="3" customWidth="1"/>
    <col min="9" max="16384" width="11.625" style="3"/>
  </cols>
  <sheetData>
    <row r="1" spans="1:10" s="2" customFormat="1" ht="24" customHeight="1" x14ac:dyDescent="0.15">
      <c r="A1" s="196" t="s">
        <v>63</v>
      </c>
      <c r="B1" s="196"/>
      <c r="C1" s="196"/>
      <c r="D1" s="196"/>
      <c r="E1" s="196"/>
      <c r="F1" s="196"/>
      <c r="G1" s="196"/>
      <c r="H1" s="196"/>
    </row>
    <row r="2" spans="1:10" customFormat="1" ht="18" customHeight="1" x14ac:dyDescent="0.15"/>
    <row r="3" spans="1:10" customFormat="1" ht="18" customHeight="1" x14ac:dyDescent="0.15"/>
    <row r="4" spans="1:10" customFormat="1" ht="18" customHeight="1" x14ac:dyDescent="0.15">
      <c r="A4" s="2"/>
      <c r="B4" s="2"/>
      <c r="C4" s="2"/>
      <c r="D4" s="2"/>
      <c r="E4" s="2"/>
      <c r="F4" s="2"/>
      <c r="G4" s="2"/>
      <c r="H4" s="16" t="s">
        <v>78</v>
      </c>
      <c r="I4" s="2"/>
      <c r="J4" s="2"/>
    </row>
    <row r="5" spans="1:10" customFormat="1" ht="18" customHeight="1" x14ac:dyDescent="0.15"/>
    <row r="6" spans="1:10" customFormat="1" ht="20.100000000000001" customHeight="1" x14ac:dyDescent="0.15">
      <c r="A6" s="4" t="s">
        <v>64</v>
      </c>
    </row>
    <row r="7" spans="1:10" s="6" customFormat="1" ht="20.100000000000001" customHeight="1" x14ac:dyDescent="0.15">
      <c r="A7" s="5"/>
      <c r="B7" s="36" t="s">
        <v>70</v>
      </c>
      <c r="C7" s="36" t="s">
        <v>71</v>
      </c>
      <c r="D7" s="36" t="s">
        <v>72</v>
      </c>
    </row>
    <row r="8" spans="1:10" s="6" customFormat="1" ht="20.100000000000001" customHeight="1" x14ac:dyDescent="0.15">
      <c r="A8" s="34">
        <v>1</v>
      </c>
      <c r="B8" s="35">
        <v>1933</v>
      </c>
      <c r="C8" s="35">
        <v>1620</v>
      </c>
      <c r="D8" s="35">
        <v>1635</v>
      </c>
    </row>
    <row r="9" spans="1:10" ht="20.100000000000001" customHeight="1" x14ac:dyDescent="0.15">
      <c r="A9" s="22">
        <v>2</v>
      </c>
      <c r="B9" s="25">
        <v>1848</v>
      </c>
      <c r="C9" s="25">
        <v>1772</v>
      </c>
      <c r="D9" s="25">
        <v>1615</v>
      </c>
    </row>
    <row r="10" spans="1:10" ht="20.100000000000001" customHeight="1" x14ac:dyDescent="0.15">
      <c r="A10" s="22">
        <v>3</v>
      </c>
      <c r="B10" s="25">
        <v>2122</v>
      </c>
      <c r="C10" s="25">
        <v>1696</v>
      </c>
      <c r="D10" s="25">
        <v>1521</v>
      </c>
    </row>
    <row r="11" spans="1:10" ht="20.100000000000001" customHeight="1" x14ac:dyDescent="0.15">
      <c r="A11" s="22">
        <v>4</v>
      </c>
      <c r="B11" s="25">
        <v>2488</v>
      </c>
      <c r="C11" s="25">
        <v>2010</v>
      </c>
      <c r="D11" s="25">
        <v>1896</v>
      </c>
    </row>
    <row r="12" spans="1:10" ht="20.100000000000001" customHeight="1" x14ac:dyDescent="0.15">
      <c r="A12" s="23">
        <v>5</v>
      </c>
      <c r="B12" s="31">
        <v>1723</v>
      </c>
      <c r="C12" s="31">
        <v>2278</v>
      </c>
      <c r="D12" s="31">
        <v>2214</v>
      </c>
    </row>
    <row r="15" spans="1:10" ht="18" customHeight="1" x14ac:dyDescent="0.15">
      <c r="A15" s="4"/>
      <c r="B15"/>
      <c r="C15"/>
      <c r="D15"/>
      <c r="E15"/>
      <c r="F15"/>
      <c r="G15"/>
      <c r="H15"/>
    </row>
    <row r="16" spans="1:10" ht="18" customHeight="1" x14ac:dyDescent="0.15">
      <c r="A16"/>
      <c r="B16"/>
      <c r="C16"/>
      <c r="D16"/>
      <c r="E16"/>
      <c r="F16"/>
      <c r="G16"/>
      <c r="H16"/>
    </row>
    <row r="17" spans="1:8" ht="18" customHeight="1" x14ac:dyDescent="0.15">
      <c r="A17"/>
      <c r="B17"/>
      <c r="C17"/>
      <c r="D17"/>
      <c r="E17"/>
      <c r="F17"/>
      <c r="G17"/>
      <c r="H17"/>
    </row>
    <row r="18" spans="1:8" ht="18" customHeight="1" x14ac:dyDescent="0.15">
      <c r="A18"/>
      <c r="B18"/>
      <c r="C18"/>
      <c r="D18"/>
      <c r="E18"/>
      <c r="F18"/>
      <c r="G18"/>
    </row>
    <row r="19" spans="1:8" ht="18" customHeight="1" x14ac:dyDescent="0.15">
      <c r="A19" s="24"/>
      <c r="B19" s="24"/>
      <c r="C19" s="24"/>
      <c r="D19" s="24"/>
      <c r="E19" s="24"/>
      <c r="F19"/>
      <c r="G19"/>
    </row>
    <row r="20" spans="1:8" ht="18" customHeight="1" x14ac:dyDescent="0.15">
      <c r="A20"/>
      <c r="B20"/>
      <c r="C20"/>
      <c r="D20"/>
      <c r="E20"/>
      <c r="F20"/>
      <c r="G20"/>
    </row>
    <row r="21" spans="1:8" ht="18" customHeight="1" x14ac:dyDescent="0.15">
      <c r="A21"/>
      <c r="B21"/>
      <c r="C21"/>
      <c r="D21"/>
      <c r="E21"/>
      <c r="F21"/>
      <c r="G21"/>
    </row>
    <row r="22" spans="1:8" ht="18" customHeight="1" x14ac:dyDescent="0.15">
      <c r="A22"/>
      <c r="B22"/>
      <c r="C22"/>
      <c r="D22"/>
      <c r="E22"/>
      <c r="F22"/>
      <c r="G22"/>
    </row>
    <row r="23" spans="1:8" ht="18" customHeight="1" x14ac:dyDescent="0.15">
      <c r="A23"/>
      <c r="B23"/>
      <c r="C23"/>
      <c r="D23"/>
      <c r="E23"/>
      <c r="F23"/>
      <c r="G23"/>
    </row>
    <row r="24" spans="1:8" ht="18" customHeight="1" x14ac:dyDescent="0.15">
      <c r="A24"/>
      <c r="B24"/>
      <c r="C24"/>
      <c r="D24"/>
      <c r="E24"/>
      <c r="F24"/>
      <c r="G24"/>
    </row>
    <row r="25" spans="1:8" ht="18" customHeight="1" x14ac:dyDescent="0.15">
      <c r="A25"/>
      <c r="B25"/>
      <c r="C25"/>
      <c r="D25"/>
      <c r="E25"/>
      <c r="F25"/>
      <c r="G25"/>
    </row>
    <row r="26" spans="1:8" ht="18" customHeight="1" x14ac:dyDescent="0.15">
      <c r="A26" s="24"/>
      <c r="B26" s="24"/>
      <c r="C26" s="24"/>
      <c r="D26" s="24"/>
      <c r="E26" s="24"/>
      <c r="F26" s="24"/>
      <c r="G26" s="24"/>
    </row>
    <row r="27" spans="1:8" ht="18" customHeight="1" x14ac:dyDescent="0.15">
      <c r="A27"/>
      <c r="B27"/>
      <c r="C27"/>
      <c r="D27"/>
      <c r="E27"/>
      <c r="F27"/>
      <c r="G27"/>
    </row>
    <row r="28" spans="1:8" ht="18" customHeight="1" x14ac:dyDescent="0.15">
      <c r="A28"/>
      <c r="B28"/>
      <c r="C28"/>
      <c r="D28"/>
      <c r="E28"/>
      <c r="F28"/>
      <c r="G28"/>
    </row>
    <row r="29" spans="1:8" ht="18" customHeight="1" x14ac:dyDescent="0.15">
      <c r="A29"/>
      <c r="B29"/>
      <c r="C29"/>
      <c r="D29"/>
      <c r="E29"/>
      <c r="F29"/>
      <c r="G29"/>
    </row>
    <row r="30" spans="1:8" ht="18" customHeight="1" x14ac:dyDescent="0.15">
      <c r="A30"/>
      <c r="B30"/>
      <c r="C30"/>
      <c r="D30"/>
      <c r="E30"/>
      <c r="F30"/>
      <c r="G30"/>
    </row>
    <row r="36" spans="1:8" ht="18" customHeight="1" x14ac:dyDescent="0.15">
      <c r="A36" s="21" t="s">
        <v>65</v>
      </c>
      <c r="B36"/>
      <c r="C36"/>
      <c r="D36"/>
      <c r="E36"/>
      <c r="F36"/>
      <c r="G36"/>
      <c r="H36"/>
    </row>
    <row r="37" spans="1:8" ht="18" customHeight="1" x14ac:dyDescent="0.15">
      <c r="A37" s="197"/>
      <c r="B37" s="198"/>
      <c r="C37" s="198"/>
      <c r="D37" s="198"/>
      <c r="E37" s="198"/>
      <c r="F37" s="198"/>
      <c r="G37" s="198"/>
      <c r="H37" s="199"/>
    </row>
    <row r="38" spans="1:8" ht="18" customHeight="1" x14ac:dyDescent="0.15">
      <c r="A38" s="200"/>
      <c r="B38" s="201"/>
      <c r="C38" s="201"/>
      <c r="D38" s="201"/>
      <c r="E38" s="201"/>
      <c r="F38" s="201"/>
      <c r="G38" s="201"/>
      <c r="H38" s="202"/>
    </row>
    <row r="39" spans="1:8" ht="18" customHeight="1" x14ac:dyDescent="0.15">
      <c r="A39" s="200"/>
      <c r="B39" s="201"/>
      <c r="C39" s="201"/>
      <c r="D39" s="201"/>
      <c r="E39" s="201"/>
      <c r="F39" s="201"/>
      <c r="G39" s="201"/>
      <c r="H39" s="202"/>
    </row>
    <row r="40" spans="1:8" ht="18" customHeight="1" x14ac:dyDescent="0.15">
      <c r="A40" s="200"/>
      <c r="B40" s="201"/>
      <c r="C40" s="201"/>
      <c r="D40" s="201"/>
      <c r="E40" s="201"/>
      <c r="F40" s="201"/>
      <c r="G40" s="201"/>
      <c r="H40" s="202"/>
    </row>
    <row r="41" spans="1:8" ht="18" customHeight="1" x14ac:dyDescent="0.15">
      <c r="A41" s="203"/>
      <c r="B41" s="204"/>
      <c r="C41" s="204"/>
      <c r="D41" s="204"/>
      <c r="E41" s="204"/>
      <c r="F41" s="204"/>
      <c r="G41" s="204"/>
      <c r="H41" s="205"/>
    </row>
    <row r="42" spans="1:8" ht="18" customHeight="1" x14ac:dyDescent="0.15">
      <c r="A42"/>
      <c r="B42"/>
      <c r="C42"/>
      <c r="D42"/>
      <c r="E42"/>
      <c r="F42"/>
      <c r="G42"/>
      <c r="H42"/>
    </row>
    <row r="43" spans="1:8" ht="18" customHeight="1" x14ac:dyDescent="0.15">
      <c r="A43"/>
      <c r="B43"/>
      <c r="C43"/>
      <c r="D43"/>
      <c r="E43"/>
      <c r="F43"/>
      <c r="G43"/>
      <c r="H43"/>
    </row>
    <row r="44" spans="1:8" ht="18" customHeight="1" x14ac:dyDescent="0.15">
      <c r="A44"/>
      <c r="B44"/>
      <c r="C44"/>
      <c r="D44"/>
      <c r="E44"/>
      <c r="F44"/>
      <c r="G44"/>
      <c r="H44"/>
    </row>
    <row r="45" spans="1:8" ht="18" customHeight="1" x14ac:dyDescent="0.15">
      <c r="A45"/>
      <c r="B45"/>
      <c r="C45"/>
      <c r="D45"/>
      <c r="E45"/>
      <c r="F45"/>
      <c r="G45"/>
      <c r="H45"/>
    </row>
    <row r="46" spans="1:8" ht="18" customHeight="1" x14ac:dyDescent="0.15">
      <c r="A46"/>
      <c r="B46"/>
      <c r="C46"/>
      <c r="D46"/>
      <c r="E46"/>
      <c r="F46"/>
      <c r="G46"/>
      <c r="H46"/>
    </row>
    <row r="47" spans="1:8" ht="18" customHeight="1" x14ac:dyDescent="0.15">
      <c r="A47"/>
      <c r="B47"/>
      <c r="C47"/>
      <c r="D47"/>
      <c r="E47"/>
      <c r="F47"/>
      <c r="G47"/>
      <c r="H47"/>
    </row>
    <row r="48" spans="1:8" ht="18" customHeight="1" x14ac:dyDescent="0.15">
      <c r="A48"/>
      <c r="B48"/>
      <c r="C48"/>
      <c r="D48"/>
      <c r="E48"/>
      <c r="F48"/>
      <c r="G48"/>
      <c r="H48"/>
    </row>
    <row r="49" spans="1:8" ht="18" customHeight="1" x14ac:dyDescent="0.15">
      <c r="A49"/>
      <c r="B49"/>
      <c r="C49"/>
      <c r="D49"/>
      <c r="E49"/>
      <c r="F49"/>
      <c r="G49"/>
      <c r="H49"/>
    </row>
    <row r="50" spans="1:8" ht="18" customHeight="1" x14ac:dyDescent="0.15">
      <c r="A50"/>
      <c r="B50"/>
      <c r="C50"/>
      <c r="D50"/>
      <c r="E50"/>
      <c r="F50"/>
      <c r="G50"/>
      <c r="H50"/>
    </row>
    <row r="51" spans="1:8" ht="18" customHeight="1" x14ac:dyDescent="0.15">
      <c r="A51"/>
      <c r="B51"/>
      <c r="C51"/>
      <c r="D51"/>
      <c r="E51"/>
      <c r="F51"/>
      <c r="G51"/>
      <c r="H51"/>
    </row>
    <row r="52" spans="1:8" ht="18" customHeight="1" x14ac:dyDescent="0.15">
      <c r="A52"/>
      <c r="B52"/>
      <c r="C52"/>
      <c r="D52"/>
      <c r="E52"/>
      <c r="F52"/>
      <c r="G52"/>
      <c r="H52"/>
    </row>
    <row r="53" spans="1:8" ht="18" customHeight="1" x14ac:dyDescent="0.15">
      <c r="A53"/>
      <c r="B53"/>
      <c r="C53"/>
      <c r="D53"/>
      <c r="E53"/>
      <c r="F53"/>
      <c r="G53"/>
      <c r="H53"/>
    </row>
    <row r="54" spans="1:8" ht="18" customHeight="1" x14ac:dyDescent="0.15">
      <c r="A54"/>
      <c r="B54"/>
      <c r="C54"/>
      <c r="D54"/>
      <c r="E54"/>
      <c r="F54"/>
      <c r="G54"/>
      <c r="H54"/>
    </row>
  </sheetData>
  <mergeCells count="2">
    <mergeCell ref="A1:H1"/>
    <mergeCell ref="A37:H41"/>
  </mergeCells>
  <phoneticPr fontId="1"/>
  <pageMargins left="0.51181102362204722" right="0.47244094488188981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5"/>
  <sheetViews>
    <sheetView zoomScaleNormal="100" workbookViewId="0">
      <selection sqref="A1:I1"/>
    </sheetView>
  </sheetViews>
  <sheetFormatPr defaultColWidth="11.625" defaultRowHeight="18" customHeight="1" x14ac:dyDescent="0.15"/>
  <cols>
    <col min="1" max="1" width="15.625" style="3" customWidth="1"/>
    <col min="2" max="5" width="8.625" style="3" customWidth="1"/>
    <col min="6" max="6" width="10.625" style="3" customWidth="1"/>
    <col min="7" max="9" width="8.625" style="3" customWidth="1"/>
    <col min="10" max="16384" width="11.625" style="3"/>
  </cols>
  <sheetData>
    <row r="1" spans="1:11" s="2" customFormat="1" ht="24" customHeight="1" x14ac:dyDescent="0.15">
      <c r="A1" s="195" t="s">
        <v>96</v>
      </c>
      <c r="B1" s="195"/>
      <c r="C1" s="195"/>
      <c r="D1" s="195"/>
      <c r="E1" s="195"/>
      <c r="F1" s="195"/>
      <c r="G1" s="195"/>
      <c r="H1" s="195"/>
      <c r="I1" s="195"/>
    </row>
    <row r="2" spans="1:11" customFormat="1" ht="15.75" customHeight="1" x14ac:dyDescent="0.15"/>
    <row r="3" spans="1:11" customFormat="1" ht="15.75" customHeight="1" x14ac:dyDescent="0.15"/>
    <row r="4" spans="1:11" customFormat="1" ht="15.75" customHeight="1" x14ac:dyDescent="0.15">
      <c r="A4" s="4"/>
      <c r="B4" s="4"/>
      <c r="C4" s="4"/>
      <c r="D4" s="8"/>
      <c r="E4" s="8"/>
      <c r="I4" s="16" t="s">
        <v>78</v>
      </c>
    </row>
    <row r="5" spans="1:11" customFormat="1" ht="15.75" customHeight="1" x14ac:dyDescent="0.15"/>
    <row r="6" spans="1:11" ht="24.95" customHeight="1" x14ac:dyDescent="0.15">
      <c r="A6" s="206"/>
      <c r="B6" s="206" t="s">
        <v>35</v>
      </c>
      <c r="C6" s="206"/>
      <c r="D6" s="206"/>
      <c r="E6" s="206"/>
      <c r="F6" s="206" t="s">
        <v>36</v>
      </c>
      <c r="G6" s="206"/>
      <c r="H6" s="206"/>
      <c r="I6" s="206"/>
    </row>
    <row r="7" spans="1:11" ht="24.95" customHeight="1" x14ac:dyDescent="0.15">
      <c r="A7" s="206"/>
      <c r="B7" s="206" t="s">
        <v>37</v>
      </c>
      <c r="C7" s="207" t="s">
        <v>97</v>
      </c>
      <c r="D7" s="208"/>
      <c r="E7" s="209"/>
      <c r="F7" s="206" t="s">
        <v>37</v>
      </c>
      <c r="G7" s="207" t="s">
        <v>97</v>
      </c>
      <c r="H7" s="208"/>
      <c r="I7" s="209"/>
    </row>
    <row r="8" spans="1:11" s="6" customFormat="1" ht="24.95" customHeight="1" x14ac:dyDescent="0.15">
      <c r="A8" s="206"/>
      <c r="B8" s="207"/>
      <c r="C8" s="157" t="s">
        <v>13</v>
      </c>
      <c r="D8" s="158" t="s">
        <v>81</v>
      </c>
      <c r="E8" s="181" t="s">
        <v>94</v>
      </c>
      <c r="F8" s="206"/>
      <c r="G8" s="157" t="s">
        <v>13</v>
      </c>
      <c r="H8" s="158" t="s">
        <v>81</v>
      </c>
      <c r="I8" s="181" t="s">
        <v>94</v>
      </c>
    </row>
    <row r="9" spans="1:11" ht="24.95" customHeight="1" x14ac:dyDescent="0.15">
      <c r="A9" s="151" t="s">
        <v>19</v>
      </c>
      <c r="B9" s="169">
        <f>CORREL('男性 '!D2:D101,'男性 '!E2:E101)</f>
        <v>0.83033799536480601</v>
      </c>
      <c r="C9" s="37">
        <v>98</v>
      </c>
      <c r="D9" s="166">
        <f>B9*SQRT(C9)/SQRT(1-B9^2)</f>
        <v>14.750610809719563</v>
      </c>
      <c r="E9" s="182">
        <f>TDIST(D9,C9,2)</f>
        <v>1.2522982625016338E-26</v>
      </c>
      <c r="F9" s="179">
        <f>CORREL('女性 '!D2:D101,'女性 '!E2:E101)</f>
        <v>0.84348008939385677</v>
      </c>
      <c r="G9" s="38">
        <v>98</v>
      </c>
      <c r="H9" s="166">
        <f>F9*SQRT(G9)/SQRT(1-F9^2)</f>
        <v>15.544753941527979</v>
      </c>
      <c r="I9" s="182">
        <f>TDIST(H9,G9,2)</f>
        <v>3.3697227698004062E-28</v>
      </c>
      <c r="K9" s="165"/>
    </row>
    <row r="10" spans="1:11" ht="24.95" customHeight="1" x14ac:dyDescent="0.15">
      <c r="A10" s="152" t="s">
        <v>29</v>
      </c>
      <c r="B10" s="171"/>
      <c r="C10" s="37"/>
      <c r="D10" s="166"/>
      <c r="E10" s="182"/>
      <c r="F10" s="179"/>
      <c r="G10" s="37"/>
      <c r="H10" s="166"/>
      <c r="I10" s="182"/>
    </row>
    <row r="11" spans="1:11" ht="24.95" customHeight="1" x14ac:dyDescent="0.15">
      <c r="A11" s="152" t="s">
        <v>21</v>
      </c>
      <c r="B11" s="171"/>
      <c r="C11" s="37"/>
      <c r="D11" s="166"/>
      <c r="E11" s="182"/>
      <c r="F11" s="179"/>
      <c r="G11" s="37"/>
      <c r="H11" s="166"/>
      <c r="I11" s="182"/>
    </row>
    <row r="12" spans="1:11" ht="24.95" customHeight="1" x14ac:dyDescent="0.15">
      <c r="A12" s="152" t="s">
        <v>98</v>
      </c>
      <c r="B12" s="171"/>
      <c r="C12" s="37"/>
      <c r="D12" s="166"/>
      <c r="E12" s="182"/>
      <c r="F12" s="179"/>
      <c r="G12" s="37"/>
      <c r="H12" s="166"/>
      <c r="I12" s="182"/>
    </row>
    <row r="13" spans="1:11" ht="24.95" customHeight="1" x14ac:dyDescent="0.15">
      <c r="A13" s="152" t="s">
        <v>99</v>
      </c>
      <c r="B13" s="171"/>
      <c r="C13" s="37"/>
      <c r="D13" s="166"/>
      <c r="E13" s="182"/>
      <c r="F13" s="179"/>
      <c r="G13" s="37"/>
      <c r="H13" s="166"/>
      <c r="I13" s="182"/>
    </row>
    <row r="14" spans="1:11" ht="24.95" customHeight="1" x14ac:dyDescent="0.15">
      <c r="A14" s="152" t="s">
        <v>100</v>
      </c>
      <c r="B14" s="171"/>
      <c r="C14" s="37"/>
      <c r="D14" s="166"/>
      <c r="E14" s="182"/>
      <c r="F14" s="179"/>
      <c r="G14" s="37"/>
      <c r="H14" s="166"/>
      <c r="I14" s="182"/>
    </row>
    <row r="15" spans="1:11" ht="24.95" customHeight="1" x14ac:dyDescent="0.15">
      <c r="A15" s="152" t="s">
        <v>11</v>
      </c>
      <c r="B15" s="171"/>
      <c r="C15" s="37"/>
      <c r="D15" s="166"/>
      <c r="E15" s="182"/>
      <c r="F15" s="179"/>
      <c r="G15" s="37"/>
      <c r="H15" s="166"/>
      <c r="I15" s="182"/>
    </row>
    <row r="16" spans="1:11" ht="24.95" customHeight="1" x14ac:dyDescent="0.15">
      <c r="A16" s="152" t="s">
        <v>101</v>
      </c>
      <c r="B16" s="171"/>
      <c r="C16" s="37"/>
      <c r="D16" s="166"/>
      <c r="E16" s="182"/>
      <c r="F16" s="179"/>
      <c r="G16" s="37"/>
      <c r="H16" s="166"/>
      <c r="I16" s="182"/>
    </row>
    <row r="17" spans="1:9" ht="24.95" customHeight="1" x14ac:dyDescent="0.15">
      <c r="A17" s="152" t="s">
        <v>102</v>
      </c>
      <c r="B17" s="171"/>
      <c r="C17" s="37"/>
      <c r="D17" s="166"/>
      <c r="E17" s="182"/>
      <c r="F17" s="179"/>
      <c r="G17" s="37"/>
      <c r="H17" s="166"/>
      <c r="I17" s="182"/>
    </row>
    <row r="18" spans="1:9" ht="24.95" customHeight="1" x14ac:dyDescent="0.15">
      <c r="A18" s="152" t="s">
        <v>103</v>
      </c>
      <c r="B18" s="172"/>
      <c r="C18" s="37"/>
      <c r="D18" s="166"/>
      <c r="E18" s="182"/>
      <c r="F18" s="179"/>
      <c r="G18" s="37"/>
      <c r="H18" s="166"/>
      <c r="I18" s="182"/>
    </row>
    <row r="19" spans="1:9" ht="24.95" customHeight="1" x14ac:dyDescent="0.15">
      <c r="A19" s="152" t="s">
        <v>104</v>
      </c>
      <c r="B19" s="173"/>
      <c r="C19" s="37"/>
      <c r="D19" s="166"/>
      <c r="E19" s="182"/>
      <c r="F19" s="179"/>
      <c r="G19" s="37"/>
      <c r="H19" s="166"/>
      <c r="I19" s="182"/>
    </row>
    <row r="20" spans="1:9" ht="24.95" customHeight="1" x14ac:dyDescent="0.15">
      <c r="A20" s="152" t="s">
        <v>105</v>
      </c>
      <c r="B20" s="171"/>
      <c r="C20" s="37"/>
      <c r="D20" s="166"/>
      <c r="E20" s="182"/>
      <c r="F20" s="179"/>
      <c r="G20" s="37"/>
      <c r="H20" s="166"/>
      <c r="I20" s="182"/>
    </row>
    <row r="21" spans="1:9" ht="24.95" customHeight="1" x14ac:dyDescent="0.15">
      <c r="A21" s="152" t="s">
        <v>22</v>
      </c>
      <c r="B21" s="171"/>
      <c r="C21" s="37"/>
      <c r="D21" s="166"/>
      <c r="E21" s="182"/>
      <c r="F21" s="179"/>
      <c r="G21" s="37"/>
      <c r="H21" s="166"/>
      <c r="I21" s="182"/>
    </row>
    <row r="22" spans="1:9" ht="24.95" customHeight="1" x14ac:dyDescent="0.15">
      <c r="A22" s="153" t="s">
        <v>68</v>
      </c>
      <c r="B22" s="170"/>
      <c r="C22" s="167"/>
      <c r="D22" s="168"/>
      <c r="E22" s="183"/>
      <c r="F22" s="180"/>
      <c r="G22" s="167"/>
      <c r="H22" s="168"/>
      <c r="I22" s="184"/>
    </row>
    <row r="23" spans="1:9" ht="18" customHeight="1" x14ac:dyDescent="0.15">
      <c r="H23" s="174"/>
    </row>
    <row r="25" spans="1:9" ht="18" customHeight="1" x14ac:dyDescent="0.15">
      <c r="G25" s="7"/>
    </row>
  </sheetData>
  <mergeCells count="8">
    <mergeCell ref="A1:I1"/>
    <mergeCell ref="A6:A8"/>
    <mergeCell ref="B6:E6"/>
    <mergeCell ref="F6:I6"/>
    <mergeCell ref="B7:B8"/>
    <mergeCell ref="C7:E7"/>
    <mergeCell ref="F7:F8"/>
    <mergeCell ref="G7:I7"/>
  </mergeCells>
  <phoneticPr fontId="1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AG105"/>
  <sheetViews>
    <sheetView zoomScaleNormal="100" workbookViewId="0"/>
  </sheetViews>
  <sheetFormatPr defaultRowHeight="15.75" x14ac:dyDescent="0.15"/>
  <cols>
    <col min="1" max="1" width="4.125" style="1" bestFit="1" customWidth="1"/>
    <col min="2" max="2" width="3.125" style="1" bestFit="1" customWidth="1"/>
    <col min="3" max="3" width="5.875" style="1" bestFit="1" customWidth="1"/>
    <col min="4" max="7" width="9.25" style="1" customWidth="1"/>
    <col min="8" max="11" width="12.625" style="1" customWidth="1"/>
    <col min="12" max="22" width="9.25" style="1" customWidth="1"/>
    <col min="23" max="25" width="12.625" style="1" customWidth="1"/>
    <col min="26" max="26" width="12.625" customWidth="1"/>
    <col min="27" max="33" width="12.625" style="1" customWidth="1"/>
    <col min="34" max="16384" width="9" style="1"/>
  </cols>
  <sheetData>
    <row r="2" spans="1:33" x14ac:dyDescent="0.15">
      <c r="A2" s="1" t="s">
        <v>66</v>
      </c>
    </row>
    <row r="3" spans="1:33" x14ac:dyDescent="0.15">
      <c r="A3" s="1" t="s">
        <v>67</v>
      </c>
    </row>
    <row r="4" spans="1:33" ht="12.75" thickBot="1" x14ac:dyDescent="0.2">
      <c r="W4" s="52" t="s">
        <v>75</v>
      </c>
      <c r="X4" s="51"/>
      <c r="Y4" s="51"/>
      <c r="Z4" s="51"/>
      <c r="AA4" s="51"/>
      <c r="AB4" s="51"/>
      <c r="AC4" s="51"/>
      <c r="AD4" s="51"/>
      <c r="AE4" s="51"/>
      <c r="AF4" s="51"/>
      <c r="AG4" s="51"/>
    </row>
    <row r="5" spans="1:33" s="49" customFormat="1" ht="20.100000000000001" customHeight="1" x14ac:dyDescent="0.15">
      <c r="A5" s="99" t="s">
        <v>44</v>
      </c>
      <c r="B5" s="100" t="s">
        <v>38</v>
      </c>
      <c r="C5" s="83" t="s">
        <v>27</v>
      </c>
      <c r="D5" s="83" t="s">
        <v>30</v>
      </c>
      <c r="E5" s="83" t="s">
        <v>19</v>
      </c>
      <c r="F5" s="83" t="s">
        <v>29</v>
      </c>
      <c r="G5" s="101" t="s">
        <v>21</v>
      </c>
      <c r="H5" s="53" t="s">
        <v>0</v>
      </c>
      <c r="I5" s="53" t="s">
        <v>1</v>
      </c>
      <c r="J5" s="54" t="s">
        <v>2</v>
      </c>
      <c r="K5" s="55" t="s">
        <v>12</v>
      </c>
      <c r="L5" s="102" t="s">
        <v>45</v>
      </c>
      <c r="M5" s="83" t="s">
        <v>46</v>
      </c>
      <c r="N5" s="83" t="s">
        <v>11</v>
      </c>
      <c r="O5" s="83" t="s">
        <v>31</v>
      </c>
      <c r="P5" s="83" t="s">
        <v>50</v>
      </c>
      <c r="Q5" s="83" t="s">
        <v>33</v>
      </c>
      <c r="R5" s="83" t="s">
        <v>73</v>
      </c>
      <c r="S5" s="83" t="s">
        <v>74</v>
      </c>
      <c r="T5" s="83" t="s">
        <v>34</v>
      </c>
      <c r="U5" s="83" t="s">
        <v>22</v>
      </c>
      <c r="V5" s="101" t="s">
        <v>68</v>
      </c>
      <c r="W5" s="53" t="s">
        <v>47</v>
      </c>
      <c r="X5" s="53" t="s">
        <v>48</v>
      </c>
      <c r="Y5" s="53" t="s">
        <v>11</v>
      </c>
      <c r="Z5" s="53" t="s">
        <v>31</v>
      </c>
      <c r="AA5" s="53" t="s">
        <v>32</v>
      </c>
      <c r="AB5" s="53" t="s">
        <v>33</v>
      </c>
      <c r="AC5" s="53" t="s">
        <v>73</v>
      </c>
      <c r="AD5" s="53" t="s">
        <v>74</v>
      </c>
      <c r="AE5" s="53" t="s">
        <v>34</v>
      </c>
      <c r="AF5" s="53" t="s">
        <v>22</v>
      </c>
      <c r="AG5" s="53" t="s">
        <v>68</v>
      </c>
    </row>
    <row r="6" spans="1:33" ht="15" customHeight="1" x14ac:dyDescent="0.15">
      <c r="A6" s="89">
        <v>84</v>
      </c>
      <c r="B6" s="64">
        <v>1</v>
      </c>
      <c r="C6" s="64">
        <v>56</v>
      </c>
      <c r="D6" s="65">
        <v>1352.3384486871571</v>
      </c>
      <c r="E6" s="65">
        <v>59.629944510161714</v>
      </c>
      <c r="F6" s="65">
        <v>52.230578950112282</v>
      </c>
      <c r="G6" s="103">
        <v>155.05371993663991</v>
      </c>
      <c r="H6" s="85">
        <f>E6*4/D6*100</f>
        <v>17.637580168795804</v>
      </c>
      <c r="I6" s="85">
        <f>F6*9/D6*100</f>
        <v>34.76017494047862</v>
      </c>
      <c r="J6" s="86">
        <f>100-(H6+I6)</f>
        <v>47.602244890725572</v>
      </c>
      <c r="K6" s="97">
        <f>H6+I6+J6</f>
        <v>100</v>
      </c>
      <c r="L6" s="98">
        <v>313.18561684164996</v>
      </c>
      <c r="M6" s="65">
        <v>802.53459244484509</v>
      </c>
      <c r="N6" s="65">
        <v>8.5319383761397152</v>
      </c>
      <c r="O6" s="65">
        <v>2088.4770208867844</v>
      </c>
      <c r="P6" s="65">
        <v>56.063843334442858</v>
      </c>
      <c r="Q6" s="65">
        <v>2308.1159971882726</v>
      </c>
      <c r="R6" s="66">
        <v>0.73600266350234278</v>
      </c>
      <c r="S6" s="66">
        <v>0.75617952768340013</v>
      </c>
      <c r="T6" s="65">
        <v>115.12233056635429</v>
      </c>
      <c r="U6" s="65">
        <v>6.8948618260001435</v>
      </c>
      <c r="V6" s="105">
        <v>6.9586516128900238</v>
      </c>
      <c r="W6" s="85">
        <f>+L6/$D6*1000</f>
        <v>231.58819239790816</v>
      </c>
      <c r="X6" s="87"/>
      <c r="Y6" s="85"/>
      <c r="Z6" s="85"/>
      <c r="AA6" s="87"/>
      <c r="AB6" s="85"/>
      <c r="AC6" s="87"/>
      <c r="AD6" s="85"/>
      <c r="AE6" s="85"/>
      <c r="AF6" s="87"/>
      <c r="AG6" s="87"/>
    </row>
    <row r="7" spans="1:33" ht="15" customHeight="1" x14ac:dyDescent="0.15">
      <c r="A7" s="90">
        <v>99</v>
      </c>
      <c r="B7" s="61">
        <v>1</v>
      </c>
      <c r="C7" s="61">
        <v>58</v>
      </c>
      <c r="D7" s="62">
        <v>1369.1302416988085</v>
      </c>
      <c r="E7" s="62">
        <v>50.206666426585073</v>
      </c>
      <c r="F7" s="62">
        <v>38.885219843286642</v>
      </c>
      <c r="G7" s="95">
        <v>198.28956997773957</v>
      </c>
      <c r="H7" s="56"/>
      <c r="I7" s="56"/>
      <c r="J7" s="57"/>
      <c r="K7" s="58"/>
      <c r="L7" s="88">
        <v>243.13897873035071</v>
      </c>
      <c r="M7" s="62">
        <v>742.85135498198281</v>
      </c>
      <c r="N7" s="62">
        <v>8.3283927484164995</v>
      </c>
      <c r="O7" s="62">
        <v>1981.9849588393058</v>
      </c>
      <c r="P7" s="62">
        <v>800.61001397737857</v>
      </c>
      <c r="Q7" s="62">
        <v>4818.650490394657</v>
      </c>
      <c r="R7" s="63">
        <v>0.84221705004669989</v>
      </c>
      <c r="S7" s="63">
        <v>0.97720237284194977</v>
      </c>
      <c r="T7" s="62">
        <v>128.36055335931502</v>
      </c>
      <c r="U7" s="62">
        <v>10.173330061445784</v>
      </c>
      <c r="V7" s="106">
        <v>9.5214183639290084</v>
      </c>
      <c r="W7" s="56"/>
      <c r="X7" s="60"/>
      <c r="Y7" s="56"/>
      <c r="Z7" s="56"/>
      <c r="AA7" s="60"/>
      <c r="AB7" s="56"/>
      <c r="AC7" s="60"/>
      <c r="AD7" s="56"/>
      <c r="AE7" s="56"/>
      <c r="AF7" s="60"/>
      <c r="AG7" s="60"/>
    </row>
    <row r="8" spans="1:33" ht="15" customHeight="1" x14ac:dyDescent="0.15">
      <c r="A8" s="90">
        <v>79</v>
      </c>
      <c r="B8" s="61">
        <v>1</v>
      </c>
      <c r="C8" s="61">
        <v>49</v>
      </c>
      <c r="D8" s="62">
        <v>1569.3169968603081</v>
      </c>
      <c r="E8" s="62">
        <v>75.208640219782794</v>
      </c>
      <c r="F8" s="62">
        <v>37.906374254316361</v>
      </c>
      <c r="G8" s="95">
        <v>172.89597383047163</v>
      </c>
      <c r="H8" s="56"/>
      <c r="I8" s="56"/>
      <c r="J8" s="57"/>
      <c r="K8" s="58"/>
      <c r="L8" s="88">
        <v>281.96861538461638</v>
      </c>
      <c r="M8" s="62">
        <v>958.17359419158595</v>
      </c>
      <c r="N8" s="62">
        <v>7.5774831397177138</v>
      </c>
      <c r="O8" s="62">
        <v>1967.7537284146779</v>
      </c>
      <c r="P8" s="62">
        <v>87.618928571428555</v>
      </c>
      <c r="Q8" s="62">
        <v>1652.2318642072139</v>
      </c>
      <c r="R8" s="63">
        <v>0.81195348508641429</v>
      </c>
      <c r="S8" s="63">
        <v>0.82440035321824301</v>
      </c>
      <c r="T8" s="62">
        <v>66.095051805343573</v>
      </c>
      <c r="U8" s="62">
        <v>6.0001255886998566</v>
      </c>
      <c r="V8" s="106">
        <v>9.4132863400468221</v>
      </c>
      <c r="W8" s="56"/>
      <c r="X8" s="60"/>
      <c r="Y8" s="56"/>
      <c r="Z8" s="56"/>
      <c r="AA8" s="60"/>
      <c r="AB8" s="56"/>
      <c r="AC8" s="60"/>
      <c r="AD8" s="56"/>
      <c r="AE8" s="56"/>
      <c r="AF8" s="60"/>
      <c r="AG8" s="60"/>
    </row>
    <row r="9" spans="1:33" ht="15" customHeight="1" x14ac:dyDescent="0.15">
      <c r="A9" s="90">
        <v>83</v>
      </c>
      <c r="B9" s="61">
        <v>1</v>
      </c>
      <c r="C9" s="61">
        <v>35</v>
      </c>
      <c r="D9" s="62">
        <v>1638.2932834667042</v>
      </c>
      <c r="E9" s="62">
        <v>62.792733280957506</v>
      </c>
      <c r="F9" s="62">
        <v>53.195922715188502</v>
      </c>
      <c r="G9" s="95">
        <v>166.99529155720094</v>
      </c>
      <c r="H9" s="56"/>
      <c r="I9" s="56"/>
      <c r="J9" s="57"/>
      <c r="K9" s="58"/>
      <c r="L9" s="88">
        <v>293.90074650132789</v>
      </c>
      <c r="M9" s="62">
        <v>920.00929844472762</v>
      </c>
      <c r="N9" s="62">
        <v>7.0515819881509998</v>
      </c>
      <c r="O9" s="62">
        <v>2166.9643905509179</v>
      </c>
      <c r="P9" s="62">
        <v>139.99983722820497</v>
      </c>
      <c r="Q9" s="62">
        <v>1729.1651058410935</v>
      </c>
      <c r="R9" s="63">
        <v>0.75344386302238575</v>
      </c>
      <c r="S9" s="63">
        <v>1.111630137383343</v>
      </c>
      <c r="T9" s="62">
        <v>61.080448427251426</v>
      </c>
      <c r="U9" s="62">
        <v>7.052539256686857</v>
      </c>
      <c r="V9" s="106">
        <v>7.8906525089885546</v>
      </c>
      <c r="W9" s="56"/>
      <c r="X9" s="60"/>
      <c r="Y9" s="56"/>
      <c r="Z9" s="56"/>
      <c r="AA9" s="60"/>
      <c r="AB9" s="56"/>
      <c r="AC9" s="60"/>
      <c r="AD9" s="56"/>
      <c r="AE9" s="56"/>
      <c r="AF9" s="60"/>
      <c r="AG9" s="60"/>
    </row>
    <row r="10" spans="1:33" ht="15" customHeight="1" x14ac:dyDescent="0.15">
      <c r="A10" s="90">
        <v>27</v>
      </c>
      <c r="B10" s="61">
        <v>1</v>
      </c>
      <c r="C10" s="61">
        <v>38</v>
      </c>
      <c r="D10" s="62">
        <v>1642.3219246043766</v>
      </c>
      <c r="E10" s="62">
        <v>67.087766252502789</v>
      </c>
      <c r="F10" s="62">
        <v>38.803382951706723</v>
      </c>
      <c r="G10" s="95">
        <v>203.85973993627636</v>
      </c>
      <c r="H10" s="56"/>
      <c r="I10" s="56"/>
      <c r="J10" s="57"/>
      <c r="K10" s="58"/>
      <c r="L10" s="88">
        <v>400.95188303845964</v>
      </c>
      <c r="M10" s="62">
        <v>977.55741443716965</v>
      </c>
      <c r="N10" s="62">
        <v>9.0210067039368571</v>
      </c>
      <c r="O10" s="62">
        <v>1901.934531199309</v>
      </c>
      <c r="P10" s="62">
        <v>227.44548900932861</v>
      </c>
      <c r="Q10" s="62">
        <v>1146.2710425543926</v>
      </c>
      <c r="R10" s="63">
        <v>0.90981449876358933</v>
      </c>
      <c r="S10" s="63">
        <v>0.92090071893685355</v>
      </c>
      <c r="T10" s="62">
        <v>66.278776153056427</v>
      </c>
      <c r="U10" s="62">
        <v>9.5792716461324279</v>
      </c>
      <c r="V10" s="106">
        <v>11.741036659054085</v>
      </c>
      <c r="W10" s="56"/>
      <c r="X10" s="60"/>
      <c r="Y10" s="56"/>
      <c r="Z10" s="56"/>
      <c r="AA10" s="60"/>
      <c r="AB10" s="56"/>
      <c r="AC10" s="60"/>
      <c r="AD10" s="56"/>
      <c r="AE10" s="56"/>
      <c r="AF10" s="60"/>
      <c r="AG10" s="60"/>
    </row>
    <row r="11" spans="1:33" ht="15" customHeight="1" x14ac:dyDescent="0.15">
      <c r="A11" s="90">
        <v>86</v>
      </c>
      <c r="B11" s="61">
        <v>1</v>
      </c>
      <c r="C11" s="61">
        <v>58</v>
      </c>
      <c r="D11" s="62">
        <v>1656.6174022056364</v>
      </c>
      <c r="E11" s="62">
        <v>71.664687400917003</v>
      </c>
      <c r="F11" s="62">
        <v>57.887842962237933</v>
      </c>
      <c r="G11" s="95">
        <v>202.7414113443792</v>
      </c>
      <c r="H11" s="56"/>
      <c r="I11" s="56"/>
      <c r="J11" s="57"/>
      <c r="K11" s="58"/>
      <c r="L11" s="88">
        <v>429.1001883961564</v>
      </c>
      <c r="M11" s="62">
        <v>980.44023294397914</v>
      </c>
      <c r="N11" s="62">
        <v>10.170385570574712</v>
      </c>
      <c r="O11" s="62">
        <v>2501.129033443005</v>
      </c>
      <c r="P11" s="62">
        <v>92.29503968253141</v>
      </c>
      <c r="Q11" s="62">
        <v>2202.0417332658358</v>
      </c>
      <c r="R11" s="63">
        <v>1.2209145004060356</v>
      </c>
      <c r="S11" s="63">
        <v>0.95688834157093583</v>
      </c>
      <c r="T11" s="62">
        <v>134.59973139253071</v>
      </c>
      <c r="U11" s="62">
        <v>14.299373160908788</v>
      </c>
      <c r="V11" s="106">
        <v>10.658062215163415</v>
      </c>
      <c r="W11" s="56"/>
      <c r="X11" s="60"/>
      <c r="Y11" s="56"/>
      <c r="Z11" s="56"/>
      <c r="AA11" s="60"/>
      <c r="AB11" s="56"/>
      <c r="AC11" s="60"/>
      <c r="AD11" s="56"/>
      <c r="AE11" s="56"/>
      <c r="AF11" s="60"/>
      <c r="AG11" s="60"/>
    </row>
    <row r="12" spans="1:33" ht="15" customHeight="1" x14ac:dyDescent="0.15">
      <c r="A12" s="90">
        <v>73</v>
      </c>
      <c r="B12" s="61">
        <v>1</v>
      </c>
      <c r="C12" s="61">
        <v>54</v>
      </c>
      <c r="D12" s="62">
        <v>1720.7606787795346</v>
      </c>
      <c r="E12" s="62">
        <v>66.355360640348451</v>
      </c>
      <c r="F12" s="62">
        <v>43.027225799498538</v>
      </c>
      <c r="G12" s="95">
        <v>257.35642012087163</v>
      </c>
      <c r="H12" s="56"/>
      <c r="I12" s="56"/>
      <c r="J12" s="57"/>
      <c r="K12" s="58"/>
      <c r="L12" s="88">
        <v>565.15943872897435</v>
      </c>
      <c r="M12" s="62">
        <v>1084.1295147713815</v>
      </c>
      <c r="N12" s="62">
        <v>9.0419285359158952</v>
      </c>
      <c r="O12" s="62">
        <v>2482.1733935813986</v>
      </c>
      <c r="P12" s="62">
        <v>196.15285813830005</v>
      </c>
      <c r="Q12" s="62">
        <v>2229.554198476691</v>
      </c>
      <c r="R12" s="63">
        <v>1.0102858227200533</v>
      </c>
      <c r="S12" s="63">
        <v>1.1316671303419861</v>
      </c>
      <c r="T12" s="62">
        <v>79.634916031706425</v>
      </c>
      <c r="U12" s="62">
        <v>10.938993996565603</v>
      </c>
      <c r="V12" s="106">
        <v>11.797726199021698</v>
      </c>
      <c r="W12" s="56"/>
      <c r="X12" s="60"/>
      <c r="Y12" s="56"/>
      <c r="Z12" s="56"/>
      <c r="AA12" s="60"/>
      <c r="AB12" s="56"/>
      <c r="AC12" s="60"/>
      <c r="AD12" s="56"/>
      <c r="AE12" s="56"/>
      <c r="AF12" s="60"/>
      <c r="AG12" s="60"/>
    </row>
    <row r="13" spans="1:33" ht="15" customHeight="1" x14ac:dyDescent="0.15">
      <c r="A13" s="90">
        <v>3</v>
      </c>
      <c r="B13" s="61">
        <v>1</v>
      </c>
      <c r="C13" s="61">
        <v>51</v>
      </c>
      <c r="D13" s="62">
        <v>1723.1480090276889</v>
      </c>
      <c r="E13" s="62">
        <v>68.685329481240899</v>
      </c>
      <c r="F13" s="62">
        <v>38.126301507546039</v>
      </c>
      <c r="G13" s="95">
        <v>215.98502230680552</v>
      </c>
      <c r="H13" s="56"/>
      <c r="I13" s="56"/>
      <c r="J13" s="57"/>
      <c r="K13" s="58"/>
      <c r="L13" s="88">
        <v>503.8687043401448</v>
      </c>
      <c r="M13" s="62">
        <v>1091.89648771105</v>
      </c>
      <c r="N13" s="62">
        <v>10.877427969093963</v>
      </c>
      <c r="O13" s="62">
        <v>2267.7877287451574</v>
      </c>
      <c r="P13" s="62">
        <v>829.10502898785148</v>
      </c>
      <c r="Q13" s="62">
        <v>3005.4234177579478</v>
      </c>
      <c r="R13" s="63">
        <v>0.85130431582025345</v>
      </c>
      <c r="S13" s="63">
        <v>1.310426747299118</v>
      </c>
      <c r="T13" s="62">
        <v>93.779928663517879</v>
      </c>
      <c r="U13" s="62">
        <v>10.967403466738537</v>
      </c>
      <c r="V13" s="106">
        <v>11.153928887378516</v>
      </c>
      <c r="W13" s="56"/>
      <c r="X13" s="60"/>
      <c r="Y13" s="56"/>
      <c r="Z13" s="56"/>
      <c r="AA13" s="60"/>
      <c r="AB13" s="56"/>
      <c r="AC13" s="60"/>
      <c r="AD13" s="56"/>
      <c r="AE13" s="56"/>
      <c r="AF13" s="60"/>
      <c r="AG13" s="60"/>
    </row>
    <row r="14" spans="1:33" ht="15" customHeight="1" x14ac:dyDescent="0.15">
      <c r="A14" s="90">
        <v>92</v>
      </c>
      <c r="B14" s="61">
        <v>1</v>
      </c>
      <c r="C14" s="61">
        <v>52</v>
      </c>
      <c r="D14" s="62">
        <v>1735.7815714285716</v>
      </c>
      <c r="E14" s="62">
        <v>72.317427142857142</v>
      </c>
      <c r="F14" s="62">
        <v>42.673479999999998</v>
      </c>
      <c r="G14" s="95">
        <v>264.52576999999997</v>
      </c>
      <c r="H14" s="56"/>
      <c r="I14" s="56"/>
      <c r="J14" s="57"/>
      <c r="K14" s="58"/>
      <c r="L14" s="88">
        <v>602.60364285714263</v>
      </c>
      <c r="M14" s="62">
        <v>1055.0447857142858</v>
      </c>
      <c r="N14" s="62">
        <v>12.743309999999999</v>
      </c>
      <c r="O14" s="62">
        <v>2673.3775000000001</v>
      </c>
      <c r="P14" s="62">
        <v>91.144642857142841</v>
      </c>
      <c r="Q14" s="62">
        <v>3114.7412142857142</v>
      </c>
      <c r="R14" s="63">
        <v>1.0095954285714286</v>
      </c>
      <c r="S14" s="63">
        <v>0.95901685714285712</v>
      </c>
      <c r="T14" s="62">
        <v>130.46214285714285</v>
      </c>
      <c r="U14" s="62">
        <v>12.751142857142858</v>
      </c>
      <c r="V14" s="106">
        <v>7.6144944048571439</v>
      </c>
      <c r="W14" s="56"/>
      <c r="X14" s="60"/>
      <c r="Y14" s="56"/>
      <c r="Z14" s="56"/>
      <c r="AA14" s="60"/>
      <c r="AB14" s="56"/>
      <c r="AC14" s="60"/>
      <c r="AD14" s="56"/>
      <c r="AE14" s="56"/>
      <c r="AF14" s="60"/>
      <c r="AG14" s="60"/>
    </row>
    <row r="15" spans="1:33" ht="15" customHeight="1" x14ac:dyDescent="0.15">
      <c r="A15" s="90">
        <v>40</v>
      </c>
      <c r="B15" s="61">
        <v>1</v>
      </c>
      <c r="C15" s="61">
        <v>55</v>
      </c>
      <c r="D15" s="62">
        <v>1747.4861187451427</v>
      </c>
      <c r="E15" s="62">
        <v>80.482053881353977</v>
      </c>
      <c r="F15" s="62">
        <v>49.211666329454026</v>
      </c>
      <c r="G15" s="95">
        <v>197.85080774615852</v>
      </c>
      <c r="H15" s="56"/>
      <c r="I15" s="56"/>
      <c r="J15" s="57"/>
      <c r="K15" s="58"/>
      <c r="L15" s="88">
        <v>403.04205336194246</v>
      </c>
      <c r="M15" s="62">
        <v>1129.1335513983133</v>
      </c>
      <c r="N15" s="62">
        <v>9.8098821398726077</v>
      </c>
      <c r="O15" s="62">
        <v>2378.7800481442941</v>
      </c>
      <c r="P15" s="62">
        <v>290.38124120449061</v>
      </c>
      <c r="Q15" s="62">
        <v>2408.0192479029529</v>
      </c>
      <c r="R15" s="63">
        <v>0.94315808312074634</v>
      </c>
      <c r="S15" s="63">
        <v>1.1928511165845248</v>
      </c>
      <c r="T15" s="62">
        <v>77.069755511137856</v>
      </c>
      <c r="U15" s="62">
        <v>10.102710921372177</v>
      </c>
      <c r="V15" s="106">
        <v>10.595765651642164</v>
      </c>
      <c r="W15" s="56"/>
      <c r="X15" s="60"/>
      <c r="Y15" s="56"/>
      <c r="Z15" s="56"/>
      <c r="AA15" s="60"/>
      <c r="AB15" s="56"/>
      <c r="AC15" s="60"/>
      <c r="AD15" s="56"/>
      <c r="AE15" s="56"/>
      <c r="AF15" s="60"/>
      <c r="AG15" s="60"/>
    </row>
    <row r="16" spans="1:33" ht="15" customHeight="1" x14ac:dyDescent="0.15">
      <c r="A16" s="90">
        <v>97</v>
      </c>
      <c r="B16" s="61">
        <v>1</v>
      </c>
      <c r="C16" s="61">
        <v>47</v>
      </c>
      <c r="D16" s="62">
        <v>1792.4739697212401</v>
      </c>
      <c r="E16" s="62">
        <v>72.040057919194069</v>
      </c>
      <c r="F16" s="62">
        <v>58.316063201785354</v>
      </c>
      <c r="G16" s="95">
        <v>243.24748238403112</v>
      </c>
      <c r="H16" s="56"/>
      <c r="I16" s="56"/>
      <c r="J16" s="57"/>
      <c r="K16" s="58"/>
      <c r="L16" s="88">
        <v>413.88856237188787</v>
      </c>
      <c r="M16" s="62">
        <v>1017.5249637483901</v>
      </c>
      <c r="N16" s="62">
        <v>9.2672820512473582</v>
      </c>
      <c r="O16" s="62">
        <v>2624.0071087565543</v>
      </c>
      <c r="P16" s="62">
        <v>113.61455119046001</v>
      </c>
      <c r="Q16" s="62">
        <v>3918.890721317171</v>
      </c>
      <c r="R16" s="63">
        <v>1.5413847297107641</v>
      </c>
      <c r="S16" s="63">
        <v>1.1087444499525001</v>
      </c>
      <c r="T16" s="62">
        <v>212.39828318756858</v>
      </c>
      <c r="U16" s="62">
        <v>13.828256606967928</v>
      </c>
      <c r="V16" s="106">
        <v>8.2083336018948039</v>
      </c>
      <c r="W16" s="56"/>
      <c r="X16" s="60"/>
      <c r="Y16" s="56"/>
      <c r="Z16" s="56"/>
      <c r="AA16" s="60"/>
      <c r="AB16" s="56"/>
      <c r="AC16" s="60"/>
      <c r="AD16" s="56"/>
      <c r="AE16" s="56"/>
      <c r="AF16" s="60"/>
      <c r="AG16" s="60"/>
    </row>
    <row r="17" spans="1:33" ht="15" customHeight="1" x14ac:dyDescent="0.15">
      <c r="A17" s="90">
        <v>39</v>
      </c>
      <c r="B17" s="61">
        <v>1</v>
      </c>
      <c r="C17" s="61">
        <v>39</v>
      </c>
      <c r="D17" s="62">
        <v>1799.182629288792</v>
      </c>
      <c r="E17" s="62">
        <v>70.531652752650061</v>
      </c>
      <c r="F17" s="62">
        <v>43.457419026812829</v>
      </c>
      <c r="G17" s="95">
        <v>225.70933807706211</v>
      </c>
      <c r="H17" s="56"/>
      <c r="I17" s="56"/>
      <c r="J17" s="57"/>
      <c r="K17" s="58"/>
      <c r="L17" s="88">
        <v>569.78387882095785</v>
      </c>
      <c r="M17" s="62">
        <v>1046.3216317841432</v>
      </c>
      <c r="N17" s="62">
        <v>11.735576582969287</v>
      </c>
      <c r="O17" s="62">
        <v>2642.6023435745092</v>
      </c>
      <c r="P17" s="62">
        <v>144.13818621335005</v>
      </c>
      <c r="Q17" s="62">
        <v>2111.6945357142858</v>
      </c>
      <c r="R17" s="63">
        <v>0.95009463973798203</v>
      </c>
      <c r="S17" s="63">
        <v>1.0684608624453964</v>
      </c>
      <c r="T17" s="62">
        <v>76.087165470992161</v>
      </c>
      <c r="U17" s="62">
        <v>12.363335137242425</v>
      </c>
      <c r="V17" s="106">
        <v>15.912883156012576</v>
      </c>
      <c r="W17" s="56"/>
      <c r="X17" s="60"/>
      <c r="Y17" s="56"/>
      <c r="Z17" s="56"/>
      <c r="AA17" s="60"/>
      <c r="AB17" s="56"/>
      <c r="AC17" s="60"/>
      <c r="AD17" s="56"/>
      <c r="AE17" s="56"/>
      <c r="AF17" s="60"/>
      <c r="AG17" s="60"/>
    </row>
    <row r="18" spans="1:33" ht="15" customHeight="1" x14ac:dyDescent="0.15">
      <c r="A18" s="90">
        <v>24</v>
      </c>
      <c r="B18" s="61">
        <v>1</v>
      </c>
      <c r="C18" s="61">
        <v>36</v>
      </c>
      <c r="D18" s="62">
        <v>1827.8683259242127</v>
      </c>
      <c r="E18" s="62">
        <v>66.158012642437001</v>
      </c>
      <c r="F18" s="62">
        <v>50.991390774102037</v>
      </c>
      <c r="G18" s="95">
        <v>231.27711027007473</v>
      </c>
      <c r="H18" s="56"/>
      <c r="I18" s="56"/>
      <c r="J18" s="57"/>
      <c r="K18" s="58"/>
      <c r="L18" s="88">
        <v>349.6994278283596</v>
      </c>
      <c r="M18" s="62">
        <v>946.27649861828831</v>
      </c>
      <c r="N18" s="62">
        <v>8.3769559184537847</v>
      </c>
      <c r="O18" s="62">
        <v>2202.5480796587221</v>
      </c>
      <c r="P18" s="62">
        <v>143.98121642964358</v>
      </c>
      <c r="Q18" s="62">
        <v>2091.0698004717342</v>
      </c>
      <c r="R18" s="63">
        <v>0.98847734947624644</v>
      </c>
      <c r="S18" s="63">
        <v>1.1236371970420749</v>
      </c>
      <c r="T18" s="62">
        <v>64.742084342389646</v>
      </c>
      <c r="U18" s="62">
        <v>10.610438977086178</v>
      </c>
      <c r="V18" s="106">
        <v>7.8209322818251925</v>
      </c>
      <c r="W18" s="56"/>
      <c r="X18" s="60"/>
      <c r="Y18" s="56"/>
      <c r="Z18" s="56"/>
      <c r="AA18" s="60"/>
      <c r="AB18" s="56"/>
      <c r="AC18" s="60"/>
      <c r="AD18" s="56"/>
      <c r="AE18" s="56"/>
      <c r="AF18" s="60"/>
      <c r="AG18" s="60"/>
    </row>
    <row r="19" spans="1:33" ht="15" customHeight="1" x14ac:dyDescent="0.15">
      <c r="A19" s="90">
        <v>82</v>
      </c>
      <c r="B19" s="61">
        <v>1</v>
      </c>
      <c r="C19" s="61">
        <v>39</v>
      </c>
      <c r="D19" s="62">
        <v>1875.2329974618626</v>
      </c>
      <c r="E19" s="62">
        <v>80.684517139168847</v>
      </c>
      <c r="F19" s="62">
        <v>43.903747441899711</v>
      </c>
      <c r="G19" s="95">
        <v>215.19104102368107</v>
      </c>
      <c r="H19" s="56"/>
      <c r="I19" s="56"/>
      <c r="J19" s="57"/>
      <c r="K19" s="58"/>
      <c r="L19" s="88">
        <v>314.77395778788571</v>
      </c>
      <c r="M19" s="62">
        <v>1086.4567902905087</v>
      </c>
      <c r="N19" s="62">
        <v>9.3088905999904998</v>
      </c>
      <c r="O19" s="62">
        <v>2153.6914888556544</v>
      </c>
      <c r="P19" s="62">
        <v>290.21679168657573</v>
      </c>
      <c r="Q19" s="62">
        <v>3301.3016311074643</v>
      </c>
      <c r="R19" s="63">
        <v>0.85261304279269279</v>
      </c>
      <c r="S19" s="63">
        <v>1.0694255051565</v>
      </c>
      <c r="T19" s="62">
        <v>104.07169052993217</v>
      </c>
      <c r="U19" s="62">
        <v>8.1625869909626427</v>
      </c>
      <c r="V19" s="106">
        <v>11.178232369804578</v>
      </c>
      <c r="W19" s="56"/>
      <c r="X19" s="60"/>
      <c r="Y19" s="56"/>
      <c r="Z19" s="56"/>
      <c r="AA19" s="60"/>
      <c r="AB19" s="56"/>
      <c r="AC19" s="60"/>
      <c r="AD19" s="56"/>
      <c r="AE19" s="56"/>
      <c r="AF19" s="60"/>
      <c r="AG19" s="60"/>
    </row>
    <row r="20" spans="1:33" ht="15" customHeight="1" x14ac:dyDescent="0.15">
      <c r="A20" s="90">
        <v>32</v>
      </c>
      <c r="B20" s="61">
        <v>1</v>
      </c>
      <c r="C20" s="61">
        <v>48</v>
      </c>
      <c r="D20" s="62">
        <v>1918.6068220617005</v>
      </c>
      <c r="E20" s="62">
        <v>87.182441445265823</v>
      </c>
      <c r="F20" s="62">
        <v>50.466798896130243</v>
      </c>
      <c r="G20" s="95">
        <v>257.42259466198931</v>
      </c>
      <c r="H20" s="56"/>
      <c r="I20" s="56"/>
      <c r="J20" s="57"/>
      <c r="K20" s="58"/>
      <c r="L20" s="88">
        <v>588.1977096551401</v>
      </c>
      <c r="M20" s="62">
        <v>1338.3464651486179</v>
      </c>
      <c r="N20" s="62">
        <v>11.788380870686751</v>
      </c>
      <c r="O20" s="62">
        <v>3041.2015458010355</v>
      </c>
      <c r="P20" s="62">
        <v>156.51092421633572</v>
      </c>
      <c r="Q20" s="62">
        <v>2803.9503044712292</v>
      </c>
      <c r="R20" s="63">
        <v>1.3349269915289426</v>
      </c>
      <c r="S20" s="63">
        <v>1.4801658030597533</v>
      </c>
      <c r="T20" s="62">
        <v>143.70800267427072</v>
      </c>
      <c r="U20" s="62">
        <v>15.398999001373499</v>
      </c>
      <c r="V20" s="106">
        <v>15.510326766862871</v>
      </c>
      <c r="W20" s="56"/>
      <c r="X20" s="60"/>
      <c r="Y20" s="56"/>
      <c r="Z20" s="56"/>
      <c r="AA20" s="60"/>
      <c r="AB20" s="56"/>
      <c r="AC20" s="60"/>
      <c r="AD20" s="56"/>
      <c r="AE20" s="56"/>
      <c r="AF20" s="60"/>
      <c r="AG20" s="60"/>
    </row>
    <row r="21" spans="1:33" ht="15" customHeight="1" x14ac:dyDescent="0.15">
      <c r="A21" s="90">
        <v>78</v>
      </c>
      <c r="B21" s="61">
        <v>1</v>
      </c>
      <c r="C21" s="61">
        <v>50</v>
      </c>
      <c r="D21" s="62">
        <v>1923.1126696280171</v>
      </c>
      <c r="E21" s="62">
        <v>85.147633014036714</v>
      </c>
      <c r="F21" s="62">
        <v>83.367785750163151</v>
      </c>
      <c r="G21" s="95">
        <v>181.2206720819963</v>
      </c>
      <c r="H21" s="56"/>
      <c r="I21" s="56"/>
      <c r="J21" s="57"/>
      <c r="K21" s="58"/>
      <c r="L21" s="88">
        <v>498.6578769696028</v>
      </c>
      <c r="M21" s="62">
        <v>1153.7233008099715</v>
      </c>
      <c r="N21" s="62">
        <v>12.766159154928284</v>
      </c>
      <c r="O21" s="62">
        <v>2666.6846007718782</v>
      </c>
      <c r="P21" s="62">
        <v>533.89732942196429</v>
      </c>
      <c r="Q21" s="62">
        <v>5264.1918790894642</v>
      </c>
      <c r="R21" s="63">
        <v>1.1227626679832714</v>
      </c>
      <c r="S21" s="63">
        <v>1.4554751809982858</v>
      </c>
      <c r="T21" s="62">
        <v>154.78770205689281</v>
      </c>
      <c r="U21" s="62">
        <v>11.542697438307357</v>
      </c>
      <c r="V21" s="106">
        <v>10.481294124272317</v>
      </c>
      <c r="W21" s="56"/>
      <c r="X21" s="60"/>
      <c r="Y21" s="56"/>
      <c r="Z21" s="56"/>
      <c r="AA21" s="60"/>
      <c r="AB21" s="56"/>
      <c r="AC21" s="60"/>
      <c r="AD21" s="56"/>
      <c r="AE21" s="56"/>
      <c r="AF21" s="60"/>
      <c r="AG21" s="60"/>
    </row>
    <row r="22" spans="1:33" ht="15" customHeight="1" x14ac:dyDescent="0.15">
      <c r="A22" s="90">
        <v>35</v>
      </c>
      <c r="B22" s="61">
        <v>1</v>
      </c>
      <c r="C22" s="61">
        <v>52</v>
      </c>
      <c r="D22" s="62">
        <v>1924.6980876692019</v>
      </c>
      <c r="E22" s="62">
        <v>71.727512583808007</v>
      </c>
      <c r="F22" s="62">
        <v>44.05466586872064</v>
      </c>
      <c r="G22" s="95">
        <v>275.93701989962557</v>
      </c>
      <c r="H22" s="56"/>
      <c r="I22" s="56"/>
      <c r="J22" s="57"/>
      <c r="K22" s="58"/>
      <c r="L22" s="88">
        <v>439.98688714918416</v>
      </c>
      <c r="M22" s="62">
        <v>1116.0808775615758</v>
      </c>
      <c r="N22" s="62">
        <v>10.459263185000356</v>
      </c>
      <c r="O22" s="62">
        <v>2923.3365233626282</v>
      </c>
      <c r="P22" s="62">
        <v>348.6707533441143</v>
      </c>
      <c r="Q22" s="62">
        <v>2127.5750363105794</v>
      </c>
      <c r="R22" s="63">
        <v>0.96688083637340705</v>
      </c>
      <c r="S22" s="63">
        <v>1.4108647400883041</v>
      </c>
      <c r="T22" s="62">
        <v>136.83757915040536</v>
      </c>
      <c r="U22" s="62">
        <v>14.479105327439964</v>
      </c>
      <c r="V22" s="106">
        <v>10.246549659101074</v>
      </c>
      <c r="W22" s="56"/>
      <c r="X22" s="60"/>
      <c r="Y22" s="56"/>
      <c r="Z22" s="56"/>
      <c r="AA22" s="60"/>
      <c r="AB22" s="56"/>
      <c r="AC22" s="60"/>
      <c r="AD22" s="56"/>
      <c r="AE22" s="56"/>
      <c r="AF22" s="60"/>
      <c r="AG22" s="60"/>
    </row>
    <row r="23" spans="1:33" ht="15" customHeight="1" x14ac:dyDescent="0.15">
      <c r="A23" s="90">
        <v>58</v>
      </c>
      <c r="B23" s="61">
        <v>1</v>
      </c>
      <c r="C23" s="61">
        <v>55</v>
      </c>
      <c r="D23" s="62">
        <v>1944.4953896551044</v>
      </c>
      <c r="E23" s="62">
        <v>81.304904754045438</v>
      </c>
      <c r="F23" s="62">
        <v>53.986645513128543</v>
      </c>
      <c r="G23" s="95">
        <v>270.74787322904484</v>
      </c>
      <c r="H23" s="56"/>
      <c r="I23" s="56"/>
      <c r="J23" s="57"/>
      <c r="K23" s="58"/>
      <c r="L23" s="88">
        <v>512.00809466866201</v>
      </c>
      <c r="M23" s="62">
        <v>1281.2248936218855</v>
      </c>
      <c r="N23" s="62">
        <v>12.193325045100964</v>
      </c>
      <c r="O23" s="62">
        <v>2634.7743025870222</v>
      </c>
      <c r="P23" s="62">
        <v>715.11865854031214</v>
      </c>
      <c r="Q23" s="62">
        <v>1739.1362717556033</v>
      </c>
      <c r="R23" s="63">
        <v>1.1531766807028572</v>
      </c>
      <c r="S23" s="63">
        <v>1.3604398238264965</v>
      </c>
      <c r="T23" s="62">
        <v>89.930806796631074</v>
      </c>
      <c r="U23" s="62">
        <v>11.812029060915998</v>
      </c>
      <c r="V23" s="106">
        <v>13.138382445803749</v>
      </c>
      <c r="W23" s="56"/>
      <c r="X23" s="60"/>
      <c r="Y23" s="56"/>
      <c r="Z23" s="56"/>
      <c r="AA23" s="60"/>
      <c r="AB23" s="56"/>
      <c r="AC23" s="60"/>
      <c r="AD23" s="56"/>
      <c r="AE23" s="56"/>
      <c r="AF23" s="60"/>
      <c r="AG23" s="60"/>
    </row>
    <row r="24" spans="1:33" ht="15" customHeight="1" x14ac:dyDescent="0.15">
      <c r="A24" s="90">
        <v>1</v>
      </c>
      <c r="B24" s="61">
        <v>1</v>
      </c>
      <c r="C24" s="61">
        <v>43</v>
      </c>
      <c r="D24" s="62">
        <v>1951.4763137321147</v>
      </c>
      <c r="E24" s="62">
        <v>90.623280200461679</v>
      </c>
      <c r="F24" s="62">
        <v>49.540756541884384</v>
      </c>
      <c r="G24" s="95">
        <v>281.75670844467032</v>
      </c>
      <c r="H24" s="85"/>
      <c r="I24" s="85"/>
      <c r="J24" s="86"/>
      <c r="K24" s="97"/>
      <c r="L24" s="88">
        <v>741.89427492819686</v>
      </c>
      <c r="M24" s="62">
        <v>1348.9235981921117</v>
      </c>
      <c r="N24" s="62">
        <v>14.098038870994644</v>
      </c>
      <c r="O24" s="62">
        <v>3356.9735599104683</v>
      </c>
      <c r="P24" s="62">
        <v>118.61206347840927</v>
      </c>
      <c r="Q24" s="62">
        <v>4941.3994692168299</v>
      </c>
      <c r="R24" s="63">
        <v>1.1759415426693713</v>
      </c>
      <c r="S24" s="63">
        <v>1.3052570444708997</v>
      </c>
      <c r="T24" s="62">
        <v>178.01506620079113</v>
      </c>
      <c r="U24" s="62">
        <v>19.05630191954679</v>
      </c>
      <c r="V24" s="106">
        <v>10.902506364985113</v>
      </c>
      <c r="W24" s="85"/>
      <c r="X24" s="60"/>
      <c r="Y24" s="56"/>
      <c r="Z24" s="56"/>
      <c r="AA24" s="60"/>
      <c r="AB24" s="56"/>
      <c r="AC24" s="60"/>
      <c r="AD24" s="56"/>
      <c r="AE24" s="56"/>
      <c r="AF24" s="60"/>
      <c r="AG24" s="60"/>
    </row>
    <row r="25" spans="1:33" ht="15" customHeight="1" x14ac:dyDescent="0.15">
      <c r="A25" s="90">
        <v>76</v>
      </c>
      <c r="B25" s="61">
        <v>1</v>
      </c>
      <c r="C25" s="61">
        <v>47</v>
      </c>
      <c r="D25" s="62">
        <v>2005.0445866694106</v>
      </c>
      <c r="E25" s="62">
        <v>69.925448671087139</v>
      </c>
      <c r="F25" s="62">
        <v>75.267855170385999</v>
      </c>
      <c r="G25" s="95">
        <v>251.65743197637948</v>
      </c>
      <c r="H25" s="56"/>
      <c r="I25" s="56"/>
      <c r="J25" s="57"/>
      <c r="K25" s="58"/>
      <c r="L25" s="88">
        <v>353.4458542271322</v>
      </c>
      <c r="M25" s="62">
        <v>971.44156907731451</v>
      </c>
      <c r="N25" s="62">
        <v>9.8660016572175699</v>
      </c>
      <c r="O25" s="62">
        <v>2062.5974129370447</v>
      </c>
      <c r="P25" s="62">
        <v>698.02156017393565</v>
      </c>
      <c r="Q25" s="62">
        <v>2158.5815567744889</v>
      </c>
      <c r="R25" s="63">
        <v>1.0758420902532999</v>
      </c>
      <c r="S25" s="63">
        <v>1.1492313210754428</v>
      </c>
      <c r="T25" s="62">
        <v>99.271040223005002</v>
      </c>
      <c r="U25" s="62">
        <v>9.8386883273655705</v>
      </c>
      <c r="V25" s="106">
        <v>11.816508913104775</v>
      </c>
      <c r="W25" s="56"/>
      <c r="X25" s="60"/>
      <c r="Y25" s="56"/>
      <c r="Z25" s="56"/>
      <c r="AA25" s="60"/>
      <c r="AB25" s="56"/>
      <c r="AC25" s="60"/>
      <c r="AD25" s="56"/>
      <c r="AE25" s="56"/>
      <c r="AF25" s="60"/>
      <c r="AG25" s="60"/>
    </row>
    <row r="26" spans="1:33" ht="15" customHeight="1" x14ac:dyDescent="0.15">
      <c r="A26" s="90">
        <v>43</v>
      </c>
      <c r="B26" s="61">
        <v>1</v>
      </c>
      <c r="C26" s="61">
        <v>58</v>
      </c>
      <c r="D26" s="62">
        <v>2022.8012531459681</v>
      </c>
      <c r="E26" s="62">
        <v>81.853792270969961</v>
      </c>
      <c r="F26" s="62">
        <v>49.988559535499725</v>
      </c>
      <c r="G26" s="95">
        <v>229.69841506479412</v>
      </c>
      <c r="H26" s="56"/>
      <c r="I26" s="56"/>
      <c r="J26" s="57"/>
      <c r="K26" s="58"/>
      <c r="L26" s="88">
        <v>629.5323277153035</v>
      </c>
      <c r="M26" s="62">
        <v>1310.1743443939024</v>
      </c>
      <c r="N26" s="62">
        <v>11.249491470122678</v>
      </c>
      <c r="O26" s="62">
        <v>2990.1344571397508</v>
      </c>
      <c r="P26" s="62">
        <v>302.25157853779581</v>
      </c>
      <c r="Q26" s="62">
        <v>2526.0126763607427</v>
      </c>
      <c r="R26" s="63">
        <v>0.96353301405446745</v>
      </c>
      <c r="S26" s="63">
        <v>1.5867296794235857</v>
      </c>
      <c r="T26" s="62">
        <v>93.818371312747132</v>
      </c>
      <c r="U26" s="62">
        <v>12.912511218049319</v>
      </c>
      <c r="V26" s="106">
        <v>12.094162095783462</v>
      </c>
      <c r="W26" s="56"/>
      <c r="X26" s="60"/>
      <c r="Y26" s="56"/>
      <c r="Z26" s="56"/>
      <c r="AA26" s="60"/>
      <c r="AB26" s="56"/>
      <c r="AC26" s="60"/>
      <c r="AD26" s="56"/>
      <c r="AE26" s="56"/>
      <c r="AF26" s="60"/>
      <c r="AG26" s="60"/>
    </row>
    <row r="27" spans="1:33" ht="15" customHeight="1" x14ac:dyDescent="0.15">
      <c r="A27" s="90">
        <v>25</v>
      </c>
      <c r="B27" s="61">
        <v>1</v>
      </c>
      <c r="C27" s="61">
        <v>59</v>
      </c>
      <c r="D27" s="62">
        <v>2054.6222319823542</v>
      </c>
      <c r="E27" s="62">
        <v>85.136224148797439</v>
      </c>
      <c r="F27" s="62">
        <v>41.808609761444096</v>
      </c>
      <c r="G27" s="95">
        <v>289.94134337910526</v>
      </c>
      <c r="H27" s="56"/>
      <c r="I27" s="56"/>
      <c r="J27" s="57"/>
      <c r="K27" s="58"/>
      <c r="L27" s="88">
        <v>405.48068718717138</v>
      </c>
      <c r="M27" s="62">
        <v>1261.0716377826077</v>
      </c>
      <c r="N27" s="62">
        <v>10.793152696823357</v>
      </c>
      <c r="O27" s="62">
        <v>2512.0617893495541</v>
      </c>
      <c r="P27" s="62">
        <v>95.347905769571426</v>
      </c>
      <c r="Q27" s="62">
        <v>2277.5242156786603</v>
      </c>
      <c r="R27" s="63">
        <v>0.95448398938653189</v>
      </c>
      <c r="S27" s="63">
        <v>1.1648930494715355</v>
      </c>
      <c r="T27" s="62">
        <v>68.254219030023563</v>
      </c>
      <c r="U27" s="62">
        <v>9.9250130360117854</v>
      </c>
      <c r="V27" s="106">
        <v>12.47813779693826</v>
      </c>
      <c r="W27" s="56"/>
      <c r="X27" s="60"/>
      <c r="Y27" s="56"/>
      <c r="Z27" s="56"/>
      <c r="AA27" s="60"/>
      <c r="AB27" s="56"/>
      <c r="AC27" s="60"/>
      <c r="AD27" s="56"/>
      <c r="AE27" s="56"/>
      <c r="AF27" s="60"/>
      <c r="AG27" s="60"/>
    </row>
    <row r="28" spans="1:33" ht="15" customHeight="1" x14ac:dyDescent="0.15">
      <c r="A28" s="90">
        <v>29</v>
      </c>
      <c r="B28" s="61">
        <v>1</v>
      </c>
      <c r="C28" s="61">
        <v>55</v>
      </c>
      <c r="D28" s="62">
        <v>2062.0971296276571</v>
      </c>
      <c r="E28" s="62">
        <v>82.912583290820379</v>
      </c>
      <c r="F28" s="62">
        <v>47.779237882116682</v>
      </c>
      <c r="G28" s="95">
        <v>285.0671867109981</v>
      </c>
      <c r="H28" s="56"/>
      <c r="I28" s="56"/>
      <c r="J28" s="57"/>
      <c r="K28" s="58"/>
      <c r="L28" s="88">
        <v>483.11040092057868</v>
      </c>
      <c r="M28" s="62">
        <v>1235.488403275345</v>
      </c>
      <c r="N28" s="62">
        <v>10.765409521729177</v>
      </c>
      <c r="O28" s="62">
        <v>2696.1162512132842</v>
      </c>
      <c r="P28" s="62">
        <v>120.84390930500716</v>
      </c>
      <c r="Q28" s="62">
        <v>2059.0103719496642</v>
      </c>
      <c r="R28" s="63">
        <v>1.0456469292493606</v>
      </c>
      <c r="S28" s="63">
        <v>1.2594744238619711</v>
      </c>
      <c r="T28" s="62">
        <v>111.70546007565538</v>
      </c>
      <c r="U28" s="62">
        <v>13.713570244044929</v>
      </c>
      <c r="V28" s="106">
        <v>12.678345764482696</v>
      </c>
      <c r="W28" s="56"/>
      <c r="X28" s="60"/>
      <c r="Y28" s="56"/>
      <c r="Z28" s="56"/>
      <c r="AA28" s="60"/>
      <c r="AB28" s="56"/>
      <c r="AC28" s="60"/>
      <c r="AD28" s="56"/>
      <c r="AE28" s="56"/>
      <c r="AF28" s="60"/>
      <c r="AG28" s="60"/>
    </row>
    <row r="29" spans="1:33" ht="15" customHeight="1" x14ac:dyDescent="0.15">
      <c r="A29" s="90">
        <v>96</v>
      </c>
      <c r="B29" s="61">
        <v>1</v>
      </c>
      <c r="C29" s="61">
        <v>44</v>
      </c>
      <c r="D29" s="62">
        <v>2067.7583903286591</v>
      </c>
      <c r="E29" s="62">
        <v>95.537710735709638</v>
      </c>
      <c r="F29" s="62">
        <v>74.114907949056374</v>
      </c>
      <c r="G29" s="95">
        <v>237.0242970521895</v>
      </c>
      <c r="H29" s="56"/>
      <c r="I29" s="56"/>
      <c r="J29" s="57"/>
      <c r="K29" s="58"/>
      <c r="L29" s="88">
        <v>782.36670680711995</v>
      </c>
      <c r="M29" s="62">
        <v>1433.8571452919475</v>
      </c>
      <c r="N29" s="62">
        <v>15.908330316743141</v>
      </c>
      <c r="O29" s="62">
        <v>3393.4751870671271</v>
      </c>
      <c r="P29" s="62">
        <v>3038.7506788216642</v>
      </c>
      <c r="Q29" s="62">
        <v>5506.8645382892528</v>
      </c>
      <c r="R29" s="63">
        <v>1.4271491742030926</v>
      </c>
      <c r="S29" s="63">
        <v>1.8643048208910642</v>
      </c>
      <c r="T29" s="62">
        <v>144.61101741605</v>
      </c>
      <c r="U29" s="62">
        <v>14.532040157841001</v>
      </c>
      <c r="V29" s="106">
        <v>11.726414643917384</v>
      </c>
      <c r="W29" s="56"/>
      <c r="X29" s="60"/>
      <c r="Y29" s="56"/>
      <c r="Z29" s="56"/>
      <c r="AA29" s="60"/>
      <c r="AB29" s="56"/>
      <c r="AC29" s="60"/>
      <c r="AD29" s="56"/>
      <c r="AE29" s="56"/>
      <c r="AF29" s="60"/>
      <c r="AG29" s="60"/>
    </row>
    <row r="30" spans="1:33" ht="15" customHeight="1" x14ac:dyDescent="0.15">
      <c r="A30" s="90">
        <v>91</v>
      </c>
      <c r="B30" s="61">
        <v>1</v>
      </c>
      <c r="C30" s="61">
        <v>41</v>
      </c>
      <c r="D30" s="62">
        <v>2079.1797094762796</v>
      </c>
      <c r="E30" s="62">
        <v>74.480715758969993</v>
      </c>
      <c r="F30" s="62">
        <v>62.249838724165784</v>
      </c>
      <c r="G30" s="95">
        <v>295.95169034517738</v>
      </c>
      <c r="H30" s="56"/>
      <c r="I30" s="56"/>
      <c r="J30" s="57"/>
      <c r="K30" s="58"/>
      <c r="L30" s="88">
        <v>341.53525888727938</v>
      </c>
      <c r="M30" s="62">
        <v>1067.3518678330236</v>
      </c>
      <c r="N30" s="62">
        <v>11.080632276151073</v>
      </c>
      <c r="O30" s="62">
        <v>2600.7186624489505</v>
      </c>
      <c r="P30" s="62">
        <v>615.41161599296436</v>
      </c>
      <c r="Q30" s="62">
        <v>4344.2306582016927</v>
      </c>
      <c r="R30" s="63">
        <v>1.2072222032789715</v>
      </c>
      <c r="S30" s="63">
        <v>1.1440374379310645</v>
      </c>
      <c r="T30" s="62">
        <v>123.29452746339999</v>
      </c>
      <c r="U30" s="62">
        <v>12.519625797112571</v>
      </c>
      <c r="V30" s="106">
        <v>10.631854392901888</v>
      </c>
      <c r="W30" s="56"/>
      <c r="X30" s="60"/>
      <c r="Y30" s="56"/>
      <c r="Z30" s="56"/>
      <c r="AA30" s="60"/>
      <c r="AB30" s="56"/>
      <c r="AC30" s="60"/>
      <c r="AD30" s="56"/>
      <c r="AE30" s="56"/>
      <c r="AF30" s="60"/>
      <c r="AG30" s="60"/>
    </row>
    <row r="31" spans="1:33" ht="15" customHeight="1" x14ac:dyDescent="0.15">
      <c r="A31" s="90">
        <v>33</v>
      </c>
      <c r="B31" s="61">
        <v>1</v>
      </c>
      <c r="C31" s="61">
        <v>31</v>
      </c>
      <c r="D31" s="62">
        <v>2088.3066698762277</v>
      </c>
      <c r="E31" s="62">
        <v>85.24853568861856</v>
      </c>
      <c r="F31" s="62">
        <v>45.619786189500658</v>
      </c>
      <c r="G31" s="95">
        <v>319.70614706166731</v>
      </c>
      <c r="H31" s="56"/>
      <c r="I31" s="56"/>
      <c r="J31" s="57"/>
      <c r="K31" s="58"/>
      <c r="L31" s="88">
        <v>482.83433951100608</v>
      </c>
      <c r="M31" s="62">
        <v>1247.9241932250879</v>
      </c>
      <c r="N31" s="62">
        <v>11.072546620743713</v>
      </c>
      <c r="O31" s="62">
        <v>2899.3022469263428</v>
      </c>
      <c r="P31" s="62">
        <v>101.08256161195432</v>
      </c>
      <c r="Q31" s="62">
        <v>2635.6684479566647</v>
      </c>
      <c r="R31" s="63">
        <v>1.2342181282098497</v>
      </c>
      <c r="S31" s="63">
        <v>1.2159587883280285</v>
      </c>
      <c r="T31" s="62">
        <v>150.61028936239819</v>
      </c>
      <c r="U31" s="62">
        <v>14.497337494587464</v>
      </c>
      <c r="V31" s="106">
        <v>13.820543959549477</v>
      </c>
      <c r="W31" s="56"/>
      <c r="X31" s="60"/>
      <c r="Y31" s="56"/>
      <c r="Z31" s="56"/>
      <c r="AA31" s="60"/>
      <c r="AB31" s="56"/>
      <c r="AC31" s="60"/>
      <c r="AD31" s="56"/>
      <c r="AE31" s="56"/>
      <c r="AF31" s="60"/>
      <c r="AG31" s="60"/>
    </row>
    <row r="32" spans="1:33" ht="15" customHeight="1" x14ac:dyDescent="0.15">
      <c r="A32" s="90">
        <v>77</v>
      </c>
      <c r="B32" s="61">
        <v>1</v>
      </c>
      <c r="C32" s="61">
        <v>39</v>
      </c>
      <c r="D32" s="62">
        <v>2099.7098539857411</v>
      </c>
      <c r="E32" s="62">
        <v>96.50569894683801</v>
      </c>
      <c r="F32" s="62">
        <v>71.092166582786305</v>
      </c>
      <c r="G32" s="95">
        <v>233.00610440110444</v>
      </c>
      <c r="H32" s="56"/>
      <c r="I32" s="56"/>
      <c r="J32" s="57"/>
      <c r="K32" s="58"/>
      <c r="L32" s="88">
        <v>430.50685695334857</v>
      </c>
      <c r="M32" s="62">
        <v>1184.4208295161386</v>
      </c>
      <c r="N32" s="62">
        <v>11.440423378271715</v>
      </c>
      <c r="O32" s="62">
        <v>2452.896521758074</v>
      </c>
      <c r="P32" s="62">
        <v>244.72479296560854</v>
      </c>
      <c r="Q32" s="62">
        <v>2888.5138047358987</v>
      </c>
      <c r="R32" s="63">
        <v>1.3502803525169784</v>
      </c>
      <c r="S32" s="63">
        <v>1.2423671278817496</v>
      </c>
      <c r="T32" s="62">
        <v>61.861274443414281</v>
      </c>
      <c r="U32" s="62">
        <v>9.4756210754888581</v>
      </c>
      <c r="V32" s="106">
        <v>12.621929861949916</v>
      </c>
      <c r="W32" s="56"/>
      <c r="X32" s="60"/>
      <c r="Y32" s="56"/>
      <c r="Z32" s="56"/>
      <c r="AA32" s="60"/>
      <c r="AB32" s="56"/>
      <c r="AC32" s="60"/>
      <c r="AD32" s="56"/>
      <c r="AE32" s="56"/>
      <c r="AF32" s="60"/>
      <c r="AG32" s="60"/>
    </row>
    <row r="33" spans="1:33" ht="15" customHeight="1" x14ac:dyDescent="0.15">
      <c r="A33" s="90">
        <v>22</v>
      </c>
      <c r="B33" s="61">
        <v>1</v>
      </c>
      <c r="C33" s="61">
        <v>44</v>
      </c>
      <c r="D33" s="62">
        <v>2105.1551716233148</v>
      </c>
      <c r="E33" s="62">
        <v>77.953373253143042</v>
      </c>
      <c r="F33" s="62">
        <v>51.212586870632109</v>
      </c>
      <c r="G33" s="95">
        <v>327.3965304021271</v>
      </c>
      <c r="H33" s="56"/>
      <c r="I33" s="56"/>
      <c r="J33" s="57"/>
      <c r="K33" s="58"/>
      <c r="L33" s="88">
        <v>545.13933986132065</v>
      </c>
      <c r="M33" s="62">
        <v>1253.3565419478678</v>
      </c>
      <c r="N33" s="62">
        <v>10.758686037691001</v>
      </c>
      <c r="O33" s="62">
        <v>2810.7559946439401</v>
      </c>
      <c r="P33" s="62">
        <v>479.16824978113135</v>
      </c>
      <c r="Q33" s="62">
        <v>2296.8068332453604</v>
      </c>
      <c r="R33" s="63">
        <v>1.1863875430196926</v>
      </c>
      <c r="S33" s="63">
        <v>1.3647371155089287</v>
      </c>
      <c r="T33" s="62">
        <v>102.98301065416392</v>
      </c>
      <c r="U33" s="62">
        <v>14.597007602536854</v>
      </c>
      <c r="V33" s="106">
        <v>12.619344083915538</v>
      </c>
      <c r="W33" s="56"/>
      <c r="X33" s="60"/>
      <c r="Y33" s="56"/>
      <c r="Z33" s="56"/>
      <c r="AA33" s="60"/>
      <c r="AB33" s="56"/>
      <c r="AC33" s="60"/>
      <c r="AD33" s="56"/>
      <c r="AE33" s="56"/>
      <c r="AF33" s="60"/>
      <c r="AG33" s="60"/>
    </row>
    <row r="34" spans="1:33" ht="15" customHeight="1" x14ac:dyDescent="0.15">
      <c r="A34" s="90">
        <v>45</v>
      </c>
      <c r="B34" s="61">
        <v>1</v>
      </c>
      <c r="C34" s="61">
        <v>58</v>
      </c>
      <c r="D34" s="62">
        <v>2109.1717352999335</v>
      </c>
      <c r="E34" s="62">
        <v>107.73891295106911</v>
      </c>
      <c r="F34" s="62">
        <v>59.772296086371988</v>
      </c>
      <c r="G34" s="95">
        <v>276.17592175508122</v>
      </c>
      <c r="H34" s="56"/>
      <c r="I34" s="56"/>
      <c r="J34" s="57"/>
      <c r="K34" s="58"/>
      <c r="L34" s="88">
        <v>711.25742035758208</v>
      </c>
      <c r="M34" s="62">
        <v>1614.1437189961377</v>
      </c>
      <c r="N34" s="62">
        <v>14.575127954669821</v>
      </c>
      <c r="O34" s="62">
        <v>3685.0524000059554</v>
      </c>
      <c r="P34" s="62">
        <v>231.79713757914288</v>
      </c>
      <c r="Q34" s="62">
        <v>3600.082097258482</v>
      </c>
      <c r="R34" s="63">
        <v>1.1598257710375037</v>
      </c>
      <c r="S34" s="63">
        <v>1.7676529622751607</v>
      </c>
      <c r="T34" s="62">
        <v>164.79990269037535</v>
      </c>
      <c r="U34" s="62">
        <v>18.356125371905712</v>
      </c>
      <c r="V34" s="106">
        <v>15.16461531765283</v>
      </c>
      <c r="W34" s="56"/>
      <c r="X34" s="60"/>
      <c r="Y34" s="56"/>
      <c r="Z34" s="56"/>
      <c r="AA34" s="60"/>
      <c r="AB34" s="56"/>
      <c r="AC34" s="60"/>
      <c r="AD34" s="56"/>
      <c r="AE34" s="56"/>
      <c r="AF34" s="60"/>
      <c r="AG34" s="60"/>
    </row>
    <row r="35" spans="1:33" ht="15" customHeight="1" x14ac:dyDescent="0.15">
      <c r="A35" s="90">
        <v>98</v>
      </c>
      <c r="B35" s="61">
        <v>1</v>
      </c>
      <c r="C35" s="61">
        <v>57</v>
      </c>
      <c r="D35" s="62">
        <v>2117.3526660186681</v>
      </c>
      <c r="E35" s="62">
        <v>89.021433640396225</v>
      </c>
      <c r="F35" s="62">
        <v>65.830686457390939</v>
      </c>
      <c r="G35" s="95">
        <v>226.50432685954812</v>
      </c>
      <c r="H35" s="56"/>
      <c r="I35" s="56"/>
      <c r="J35" s="57"/>
      <c r="K35" s="58"/>
      <c r="L35" s="88">
        <v>434.48075680183786</v>
      </c>
      <c r="M35" s="62">
        <v>1198.4655240550196</v>
      </c>
      <c r="N35" s="62">
        <v>11.596001042270426</v>
      </c>
      <c r="O35" s="62">
        <v>2745.8890150395537</v>
      </c>
      <c r="P35" s="62">
        <v>766.71773191614295</v>
      </c>
      <c r="Q35" s="62">
        <v>3714.4867783180139</v>
      </c>
      <c r="R35" s="63">
        <v>1.6072427848706354</v>
      </c>
      <c r="S35" s="63">
        <v>1.4218363403057361</v>
      </c>
      <c r="T35" s="62">
        <v>99.17320450835858</v>
      </c>
      <c r="U35" s="62">
        <v>12.37850089486364</v>
      </c>
      <c r="V35" s="106">
        <v>9.9714032345303387</v>
      </c>
      <c r="W35" s="56"/>
      <c r="X35" s="60"/>
      <c r="Y35" s="56"/>
      <c r="Z35" s="56"/>
      <c r="AA35" s="60"/>
      <c r="AB35" s="56"/>
      <c r="AC35" s="60"/>
      <c r="AD35" s="56"/>
      <c r="AE35" s="56"/>
      <c r="AF35" s="60"/>
      <c r="AG35" s="60"/>
    </row>
    <row r="36" spans="1:33" ht="15" customHeight="1" x14ac:dyDescent="0.15">
      <c r="A36" s="90">
        <v>18</v>
      </c>
      <c r="B36" s="61">
        <v>1</v>
      </c>
      <c r="C36" s="61">
        <v>52</v>
      </c>
      <c r="D36" s="62">
        <v>2118.7200783267513</v>
      </c>
      <c r="E36" s="62">
        <v>90.982988936595277</v>
      </c>
      <c r="F36" s="62">
        <v>54.952541045338215</v>
      </c>
      <c r="G36" s="95">
        <v>301.34946432955661</v>
      </c>
      <c r="H36" s="56"/>
      <c r="I36" s="56"/>
      <c r="J36" s="57"/>
      <c r="K36" s="58"/>
      <c r="L36" s="88">
        <v>559.06593785778853</v>
      </c>
      <c r="M36" s="62">
        <v>1347.318894096526</v>
      </c>
      <c r="N36" s="62">
        <v>13.085567450480895</v>
      </c>
      <c r="O36" s="62">
        <v>3264.4727872105209</v>
      </c>
      <c r="P36" s="62">
        <v>170.6774334554307</v>
      </c>
      <c r="Q36" s="62">
        <v>5128.1016786117561</v>
      </c>
      <c r="R36" s="63">
        <v>1.3269726873601679</v>
      </c>
      <c r="S36" s="63">
        <v>1.4570238771147572</v>
      </c>
      <c r="T36" s="62">
        <v>118.37602999736286</v>
      </c>
      <c r="U36" s="62">
        <v>16.300542506721641</v>
      </c>
      <c r="V36" s="106">
        <v>12.852604859319936</v>
      </c>
      <c r="W36" s="56"/>
      <c r="X36" s="60"/>
      <c r="Y36" s="56"/>
      <c r="Z36" s="56"/>
      <c r="AA36" s="60"/>
      <c r="AB36" s="56"/>
      <c r="AC36" s="60"/>
      <c r="AD36" s="56"/>
      <c r="AE36" s="56"/>
      <c r="AF36" s="60"/>
      <c r="AG36" s="60"/>
    </row>
    <row r="37" spans="1:33" ht="15" customHeight="1" x14ac:dyDescent="0.15">
      <c r="A37" s="90">
        <v>74</v>
      </c>
      <c r="B37" s="61">
        <v>1</v>
      </c>
      <c r="C37" s="61">
        <v>42</v>
      </c>
      <c r="D37" s="62">
        <v>2132.029451152388</v>
      </c>
      <c r="E37" s="62">
        <v>75.397708470108725</v>
      </c>
      <c r="F37" s="62">
        <v>50.500673018494815</v>
      </c>
      <c r="G37" s="95">
        <v>338.47710307194751</v>
      </c>
      <c r="H37" s="56"/>
      <c r="I37" s="56"/>
      <c r="J37" s="57"/>
      <c r="K37" s="58"/>
      <c r="L37" s="88">
        <v>587.94212183343677</v>
      </c>
      <c r="M37" s="62">
        <v>1259.4206696912611</v>
      </c>
      <c r="N37" s="62">
        <v>11.576735170465753</v>
      </c>
      <c r="O37" s="62">
        <v>2751.6281300349724</v>
      </c>
      <c r="P37" s="62">
        <v>449.91250898888927</v>
      </c>
      <c r="Q37" s="62">
        <v>2564.2000891245093</v>
      </c>
      <c r="R37" s="63">
        <v>1.2218547607199608</v>
      </c>
      <c r="S37" s="63">
        <v>1.2653894610868357</v>
      </c>
      <c r="T37" s="62">
        <v>128.37372368792964</v>
      </c>
      <c r="U37" s="62">
        <v>13.409714981277286</v>
      </c>
      <c r="V37" s="106">
        <v>12.844355356894889</v>
      </c>
      <c r="W37" s="56"/>
      <c r="X37" s="60"/>
      <c r="Y37" s="56"/>
      <c r="Z37" s="56"/>
      <c r="AA37" s="60"/>
      <c r="AB37" s="56"/>
      <c r="AC37" s="60"/>
      <c r="AD37" s="56"/>
      <c r="AE37" s="56"/>
      <c r="AF37" s="60"/>
      <c r="AG37" s="60"/>
    </row>
    <row r="38" spans="1:33" ht="15" customHeight="1" x14ac:dyDescent="0.15">
      <c r="A38" s="90">
        <v>57</v>
      </c>
      <c r="B38" s="61">
        <v>1</v>
      </c>
      <c r="C38" s="61">
        <v>47</v>
      </c>
      <c r="D38" s="62">
        <v>2135.0622933273112</v>
      </c>
      <c r="E38" s="62">
        <v>70.874394637335399</v>
      </c>
      <c r="F38" s="62">
        <v>50.380691188379892</v>
      </c>
      <c r="G38" s="95">
        <v>321.75653500314604</v>
      </c>
      <c r="H38" s="56"/>
      <c r="I38" s="56"/>
      <c r="J38" s="57"/>
      <c r="K38" s="58"/>
      <c r="L38" s="88">
        <v>588.87806635704396</v>
      </c>
      <c r="M38" s="62">
        <v>1165.7083863032087</v>
      </c>
      <c r="N38" s="62">
        <v>9.799143335724926</v>
      </c>
      <c r="O38" s="62">
        <v>2788.377106172632</v>
      </c>
      <c r="P38" s="62">
        <v>122.39151665288568</v>
      </c>
      <c r="Q38" s="62">
        <v>3045.388161005199</v>
      </c>
      <c r="R38" s="63">
        <v>1.0515347092465139</v>
      </c>
      <c r="S38" s="63">
        <v>1.3390274586861932</v>
      </c>
      <c r="T38" s="62">
        <v>120.21260494272823</v>
      </c>
      <c r="U38" s="62">
        <v>14.74393784369421</v>
      </c>
      <c r="V38" s="106">
        <v>12.226103836296748</v>
      </c>
      <c r="W38" s="56"/>
      <c r="X38" s="60"/>
      <c r="Y38" s="56"/>
      <c r="Z38" s="56"/>
      <c r="AA38" s="60"/>
      <c r="AB38" s="56"/>
      <c r="AC38" s="60"/>
      <c r="AD38" s="56"/>
      <c r="AE38" s="56"/>
      <c r="AF38" s="60"/>
      <c r="AG38" s="60"/>
    </row>
    <row r="39" spans="1:33" ht="15" customHeight="1" x14ac:dyDescent="0.15">
      <c r="A39" s="90">
        <v>30</v>
      </c>
      <c r="B39" s="61">
        <v>1</v>
      </c>
      <c r="C39" s="61">
        <v>45</v>
      </c>
      <c r="D39" s="62">
        <v>2139.0721360750376</v>
      </c>
      <c r="E39" s="62">
        <v>97.056938564013606</v>
      </c>
      <c r="F39" s="62">
        <v>51.772797703459048</v>
      </c>
      <c r="G39" s="95">
        <v>292.22187999995145</v>
      </c>
      <c r="H39" s="56"/>
      <c r="I39" s="56"/>
      <c r="J39" s="57"/>
      <c r="K39" s="58"/>
      <c r="L39" s="88">
        <v>649.80477611923482</v>
      </c>
      <c r="M39" s="62">
        <v>1450.0743068472991</v>
      </c>
      <c r="N39" s="62">
        <v>13.972827465564785</v>
      </c>
      <c r="O39" s="62">
        <v>3298.4362722453775</v>
      </c>
      <c r="P39" s="62">
        <v>185.17535186485719</v>
      </c>
      <c r="Q39" s="62">
        <v>2508.9111658230895</v>
      </c>
      <c r="R39" s="63">
        <v>1.279582211828864</v>
      </c>
      <c r="S39" s="63">
        <v>1.531691110344078</v>
      </c>
      <c r="T39" s="62">
        <v>100.71045898006035</v>
      </c>
      <c r="U39" s="62">
        <v>14.288920740466285</v>
      </c>
      <c r="V39" s="106">
        <v>13.811757883668509</v>
      </c>
      <c r="W39" s="56"/>
      <c r="X39" s="60"/>
      <c r="Y39" s="56"/>
      <c r="Z39" s="56"/>
      <c r="AA39" s="60"/>
      <c r="AB39" s="56"/>
      <c r="AC39" s="60"/>
      <c r="AD39" s="56"/>
      <c r="AE39" s="56"/>
      <c r="AF39" s="60"/>
      <c r="AG39" s="60"/>
    </row>
    <row r="40" spans="1:33" ht="15" customHeight="1" x14ac:dyDescent="0.15">
      <c r="A40" s="90">
        <v>89</v>
      </c>
      <c r="B40" s="61">
        <v>1</v>
      </c>
      <c r="C40" s="61">
        <v>39</v>
      </c>
      <c r="D40" s="62">
        <v>2141.0018421904979</v>
      </c>
      <c r="E40" s="62">
        <v>93.907167773651139</v>
      </c>
      <c r="F40" s="62">
        <v>70.245369710092646</v>
      </c>
      <c r="G40" s="95">
        <v>273.59938382458847</v>
      </c>
      <c r="H40" s="56"/>
      <c r="I40" s="56"/>
      <c r="J40" s="57"/>
      <c r="K40" s="58"/>
      <c r="L40" s="88">
        <v>558.25649461236003</v>
      </c>
      <c r="M40" s="62">
        <v>1259.702112452554</v>
      </c>
      <c r="N40" s="62">
        <v>11.35307590785736</v>
      </c>
      <c r="O40" s="62">
        <v>3624.5585815974</v>
      </c>
      <c r="P40" s="62">
        <v>133.21203984000141</v>
      </c>
      <c r="Q40" s="62">
        <v>4067.8560259915425</v>
      </c>
      <c r="R40" s="63">
        <v>1.5098536432635858</v>
      </c>
      <c r="S40" s="63">
        <v>1.3815377194478926</v>
      </c>
      <c r="T40" s="62">
        <v>107.42083683081216</v>
      </c>
      <c r="U40" s="62">
        <v>15.913991958697213</v>
      </c>
      <c r="V40" s="106">
        <v>9.4783448680895113</v>
      </c>
      <c r="W40" s="56"/>
      <c r="X40" s="60"/>
      <c r="Y40" s="56"/>
      <c r="Z40" s="56"/>
      <c r="AA40" s="60"/>
      <c r="AB40" s="56"/>
      <c r="AC40" s="60"/>
      <c r="AD40" s="56"/>
      <c r="AE40" s="56"/>
      <c r="AF40" s="60"/>
      <c r="AG40" s="60"/>
    </row>
    <row r="41" spans="1:33" ht="15" customHeight="1" x14ac:dyDescent="0.15">
      <c r="A41" s="90">
        <v>93</v>
      </c>
      <c r="B41" s="61">
        <v>1</v>
      </c>
      <c r="C41" s="61">
        <v>33</v>
      </c>
      <c r="D41" s="62">
        <v>2143.4765244387222</v>
      </c>
      <c r="E41" s="62">
        <v>82.449895983491288</v>
      </c>
      <c r="F41" s="62">
        <v>61.182766408651567</v>
      </c>
      <c r="G41" s="95">
        <v>309.68107597990007</v>
      </c>
      <c r="H41" s="56"/>
      <c r="I41" s="56"/>
      <c r="J41" s="57"/>
      <c r="K41" s="58"/>
      <c r="L41" s="88">
        <v>663.77876316289985</v>
      </c>
      <c r="M41" s="62">
        <v>1369.5582143017371</v>
      </c>
      <c r="N41" s="62">
        <v>11.477613730892504</v>
      </c>
      <c r="O41" s="62">
        <v>3125.7461513874841</v>
      </c>
      <c r="P41" s="62">
        <v>196.3012276620357</v>
      </c>
      <c r="Q41" s="62">
        <v>3838.4172977180538</v>
      </c>
      <c r="R41" s="63">
        <v>1.1790182900421358</v>
      </c>
      <c r="S41" s="63">
        <v>1.4574270219614576</v>
      </c>
      <c r="T41" s="62">
        <v>153.98959618060931</v>
      </c>
      <c r="U41" s="62">
        <v>13.780015840495567</v>
      </c>
      <c r="V41" s="106">
        <v>9.0983626493798333</v>
      </c>
      <c r="W41" s="56"/>
      <c r="X41" s="60"/>
      <c r="Y41" s="56"/>
      <c r="Z41" s="56"/>
      <c r="AA41" s="60"/>
      <c r="AB41" s="56"/>
      <c r="AC41" s="60"/>
      <c r="AD41" s="56"/>
      <c r="AE41" s="56"/>
      <c r="AF41" s="60"/>
      <c r="AG41" s="60"/>
    </row>
    <row r="42" spans="1:33" ht="15" customHeight="1" x14ac:dyDescent="0.15">
      <c r="A42" s="90">
        <v>85</v>
      </c>
      <c r="B42" s="61">
        <v>1</v>
      </c>
      <c r="C42" s="61">
        <v>49</v>
      </c>
      <c r="D42" s="62">
        <v>2143.5162605174214</v>
      </c>
      <c r="E42" s="62">
        <v>75.958965511837064</v>
      </c>
      <c r="F42" s="62">
        <v>60.71098680180323</v>
      </c>
      <c r="G42" s="95">
        <v>303.98156083878683</v>
      </c>
      <c r="H42" s="56"/>
      <c r="I42" s="56"/>
      <c r="J42" s="57"/>
      <c r="K42" s="58"/>
      <c r="L42" s="88">
        <v>322.17546283354426</v>
      </c>
      <c r="M42" s="62">
        <v>1049.0031173349237</v>
      </c>
      <c r="N42" s="62">
        <v>10.533115287025</v>
      </c>
      <c r="O42" s="62">
        <v>2498.3868133494102</v>
      </c>
      <c r="P42" s="62">
        <v>1471.8418705429356</v>
      </c>
      <c r="Q42" s="62">
        <v>4035.4268110642961</v>
      </c>
      <c r="R42" s="63">
        <v>1.0373633073033712</v>
      </c>
      <c r="S42" s="63">
        <v>1.5293526016935497</v>
      </c>
      <c r="T42" s="62">
        <v>113.92382216989502</v>
      </c>
      <c r="U42" s="62">
        <v>13.534602868661853</v>
      </c>
      <c r="V42" s="106">
        <v>10.151062815314278</v>
      </c>
      <c r="W42" s="56"/>
      <c r="X42" s="60"/>
      <c r="Y42" s="56"/>
      <c r="Z42" s="56"/>
      <c r="AA42" s="60"/>
      <c r="AB42" s="56"/>
      <c r="AC42" s="60"/>
      <c r="AD42" s="56"/>
      <c r="AE42" s="56"/>
      <c r="AF42" s="60"/>
      <c r="AG42" s="60"/>
    </row>
    <row r="43" spans="1:33" ht="15" customHeight="1" x14ac:dyDescent="0.15">
      <c r="A43" s="90">
        <v>87</v>
      </c>
      <c r="B43" s="61">
        <v>1</v>
      </c>
      <c r="C43" s="61">
        <v>59</v>
      </c>
      <c r="D43" s="62">
        <v>2171.4213758914802</v>
      </c>
      <c r="E43" s="62">
        <v>92.69933651748245</v>
      </c>
      <c r="F43" s="62">
        <v>67.754231113472144</v>
      </c>
      <c r="G43" s="95">
        <v>270.816850404901</v>
      </c>
      <c r="H43" s="56"/>
      <c r="I43" s="56"/>
      <c r="J43" s="57"/>
      <c r="K43" s="58"/>
      <c r="L43" s="88">
        <v>821.42477505494855</v>
      </c>
      <c r="M43" s="62">
        <v>1530.2764339117887</v>
      </c>
      <c r="N43" s="62">
        <v>14.566971420437142</v>
      </c>
      <c r="O43" s="62">
        <v>4602.0749256970767</v>
      </c>
      <c r="P43" s="62">
        <v>155.47129714285714</v>
      </c>
      <c r="Q43" s="62">
        <v>7239.7329259654634</v>
      </c>
      <c r="R43" s="63">
        <v>1.8716984866847</v>
      </c>
      <c r="S43" s="63">
        <v>1.837408845026429</v>
      </c>
      <c r="T43" s="62">
        <v>233.90360175538217</v>
      </c>
      <c r="U43" s="62">
        <v>20.8102142200635</v>
      </c>
      <c r="V43" s="106">
        <v>11.438284559355118</v>
      </c>
      <c r="W43" s="56"/>
      <c r="X43" s="60"/>
      <c r="Y43" s="56"/>
      <c r="Z43" s="56"/>
      <c r="AA43" s="60"/>
      <c r="AB43" s="56"/>
      <c r="AC43" s="60"/>
      <c r="AD43" s="56"/>
      <c r="AE43" s="56"/>
      <c r="AF43" s="60"/>
      <c r="AG43" s="60"/>
    </row>
    <row r="44" spans="1:33" ht="15" customHeight="1" x14ac:dyDescent="0.15">
      <c r="A44" s="90">
        <v>81</v>
      </c>
      <c r="B44" s="61">
        <v>1</v>
      </c>
      <c r="C44" s="61">
        <v>55</v>
      </c>
      <c r="D44" s="62">
        <v>2188.3224785913894</v>
      </c>
      <c r="E44" s="62">
        <v>92.699210498740243</v>
      </c>
      <c r="F44" s="62">
        <v>72.241706708182988</v>
      </c>
      <c r="G44" s="95">
        <v>260.71007040953026</v>
      </c>
      <c r="H44" s="56"/>
      <c r="I44" s="56"/>
      <c r="J44" s="57"/>
      <c r="K44" s="58"/>
      <c r="L44" s="88">
        <v>633.92513449947717</v>
      </c>
      <c r="M44" s="62">
        <v>1389.147862675308</v>
      </c>
      <c r="N44" s="62">
        <v>14.182221889596146</v>
      </c>
      <c r="O44" s="62">
        <v>2978.1040697246071</v>
      </c>
      <c r="P44" s="62">
        <v>1251.3963080257929</v>
      </c>
      <c r="Q44" s="62">
        <v>5176.3982390918818</v>
      </c>
      <c r="R44" s="63">
        <v>1.3051381199076142</v>
      </c>
      <c r="S44" s="63">
        <v>1.8371300011317218</v>
      </c>
      <c r="T44" s="62">
        <v>138.56738862744643</v>
      </c>
      <c r="U44" s="62">
        <v>13.860535281371002</v>
      </c>
      <c r="V44" s="106">
        <v>14.329934982428707</v>
      </c>
      <c r="W44" s="56"/>
      <c r="X44" s="60"/>
      <c r="Y44" s="56"/>
      <c r="Z44" s="56"/>
      <c r="AA44" s="60"/>
      <c r="AB44" s="56"/>
      <c r="AC44" s="60"/>
      <c r="AD44" s="56"/>
      <c r="AE44" s="56"/>
      <c r="AF44" s="60"/>
      <c r="AG44" s="60"/>
    </row>
    <row r="45" spans="1:33" ht="15" customHeight="1" x14ac:dyDescent="0.15">
      <c r="A45" s="90">
        <v>49</v>
      </c>
      <c r="B45" s="61">
        <v>1</v>
      </c>
      <c r="C45" s="61">
        <v>52</v>
      </c>
      <c r="D45" s="62">
        <v>2202.5466505783925</v>
      </c>
      <c r="E45" s="62">
        <v>94.115368839773311</v>
      </c>
      <c r="F45" s="62">
        <v>49.165324746893255</v>
      </c>
      <c r="G45" s="95">
        <v>261.31535825184994</v>
      </c>
      <c r="H45" s="56"/>
      <c r="I45" s="56"/>
      <c r="J45" s="57"/>
      <c r="K45" s="58"/>
      <c r="L45" s="88">
        <v>489.08925990310854</v>
      </c>
      <c r="M45" s="62">
        <v>1351.6536786064448</v>
      </c>
      <c r="N45" s="62">
        <v>12.926581107792426</v>
      </c>
      <c r="O45" s="62">
        <v>3013.4081071782703</v>
      </c>
      <c r="P45" s="62">
        <v>1313.3975804381662</v>
      </c>
      <c r="Q45" s="62">
        <v>2803.0989534289415</v>
      </c>
      <c r="R45" s="63">
        <v>1.0828493091885605</v>
      </c>
      <c r="S45" s="63">
        <v>1.6745921033160531</v>
      </c>
      <c r="T45" s="62">
        <v>106.5879173501975</v>
      </c>
      <c r="U45" s="62">
        <v>12.571980056665712</v>
      </c>
      <c r="V45" s="106">
        <v>12.701102366400054</v>
      </c>
      <c r="W45" s="56"/>
      <c r="X45" s="60"/>
      <c r="Y45" s="56"/>
      <c r="Z45" s="56"/>
      <c r="AA45" s="60"/>
      <c r="AB45" s="56"/>
      <c r="AC45" s="60"/>
      <c r="AD45" s="56"/>
      <c r="AE45" s="56"/>
      <c r="AF45" s="60"/>
      <c r="AG45" s="60"/>
    </row>
    <row r="46" spans="1:33" ht="15" customHeight="1" x14ac:dyDescent="0.15">
      <c r="A46" s="90">
        <v>59</v>
      </c>
      <c r="B46" s="61">
        <v>1</v>
      </c>
      <c r="C46" s="61">
        <v>41</v>
      </c>
      <c r="D46" s="62">
        <v>2205.332057562106</v>
      </c>
      <c r="E46" s="62">
        <v>99.929436720520172</v>
      </c>
      <c r="F46" s="62">
        <v>62.034299750565431</v>
      </c>
      <c r="G46" s="95">
        <v>304.32225752588727</v>
      </c>
      <c r="H46" s="56"/>
      <c r="I46" s="56"/>
      <c r="J46" s="57"/>
      <c r="K46" s="58"/>
      <c r="L46" s="88">
        <v>915.1420544623428</v>
      </c>
      <c r="M46" s="62">
        <v>1575.8422831165299</v>
      </c>
      <c r="N46" s="62">
        <v>15.615848782793462</v>
      </c>
      <c r="O46" s="62">
        <v>3702.6220932914653</v>
      </c>
      <c r="P46" s="62">
        <v>221.16345885089433</v>
      </c>
      <c r="Q46" s="62">
        <v>4455.242392181658</v>
      </c>
      <c r="R46" s="63">
        <v>1.498091500442003</v>
      </c>
      <c r="S46" s="63">
        <v>1.8235979345342213</v>
      </c>
      <c r="T46" s="62">
        <v>165.98174390637291</v>
      </c>
      <c r="U46" s="62">
        <v>17.7788542097346</v>
      </c>
      <c r="V46" s="106">
        <v>17.851107152121568</v>
      </c>
      <c r="W46" s="56"/>
      <c r="X46" s="60"/>
      <c r="Y46" s="56"/>
      <c r="Z46" s="56"/>
      <c r="AA46" s="60"/>
      <c r="AB46" s="56"/>
      <c r="AC46" s="60"/>
      <c r="AD46" s="56"/>
      <c r="AE46" s="56"/>
      <c r="AF46" s="60"/>
      <c r="AG46" s="60"/>
    </row>
    <row r="47" spans="1:33" ht="15" customHeight="1" x14ac:dyDescent="0.15">
      <c r="A47" s="90">
        <v>31</v>
      </c>
      <c r="B47" s="61">
        <v>1</v>
      </c>
      <c r="C47" s="61">
        <v>44</v>
      </c>
      <c r="D47" s="62">
        <v>2210.2580554377905</v>
      </c>
      <c r="E47" s="62">
        <v>84.673031316684941</v>
      </c>
      <c r="F47" s="62">
        <v>66.301533453515717</v>
      </c>
      <c r="G47" s="95">
        <v>285.26931751686146</v>
      </c>
      <c r="H47" s="56"/>
      <c r="I47" s="56"/>
      <c r="J47" s="57"/>
      <c r="K47" s="58"/>
      <c r="L47" s="88">
        <v>495.81298131625215</v>
      </c>
      <c r="M47" s="62">
        <v>1298.4699412593022</v>
      </c>
      <c r="N47" s="62">
        <v>10.867899776846857</v>
      </c>
      <c r="O47" s="62">
        <v>2703.8476065288996</v>
      </c>
      <c r="P47" s="62">
        <v>220.85154301856394</v>
      </c>
      <c r="Q47" s="62">
        <v>2205.5795749835406</v>
      </c>
      <c r="R47" s="63">
        <v>1.0429378613228748</v>
      </c>
      <c r="S47" s="63">
        <v>1.2596640356286783</v>
      </c>
      <c r="T47" s="62">
        <v>90.483734228978577</v>
      </c>
      <c r="U47" s="62">
        <v>12.972151131297109</v>
      </c>
      <c r="V47" s="106">
        <v>14.619344640955813</v>
      </c>
      <c r="W47" s="56"/>
      <c r="X47" s="60"/>
      <c r="Y47" s="56"/>
      <c r="Z47" s="56"/>
      <c r="AA47" s="60"/>
      <c r="AB47" s="56"/>
      <c r="AC47" s="60"/>
      <c r="AD47" s="56"/>
      <c r="AE47" s="56"/>
      <c r="AF47" s="60"/>
      <c r="AG47" s="60"/>
    </row>
    <row r="48" spans="1:33" ht="15" customHeight="1" x14ac:dyDescent="0.15">
      <c r="A48" s="90">
        <v>36</v>
      </c>
      <c r="B48" s="61">
        <v>1</v>
      </c>
      <c r="C48" s="61">
        <v>43</v>
      </c>
      <c r="D48" s="62">
        <v>2231.587775083844</v>
      </c>
      <c r="E48" s="62">
        <v>91.233699873018324</v>
      </c>
      <c r="F48" s="62">
        <v>57.230573955060585</v>
      </c>
      <c r="G48" s="95">
        <v>305.16802976087445</v>
      </c>
      <c r="H48" s="56"/>
      <c r="I48" s="56"/>
      <c r="J48" s="57"/>
      <c r="K48" s="58"/>
      <c r="L48" s="88">
        <v>682.13849492780105</v>
      </c>
      <c r="M48" s="62">
        <v>1402.6022776048051</v>
      </c>
      <c r="N48" s="62">
        <v>11.418220967977282</v>
      </c>
      <c r="O48" s="62">
        <v>3214.2742554353945</v>
      </c>
      <c r="P48" s="62">
        <v>814.95717647815525</v>
      </c>
      <c r="Q48" s="62">
        <v>2824.3908040735846</v>
      </c>
      <c r="R48" s="63">
        <v>1.2329050923475606</v>
      </c>
      <c r="S48" s="63">
        <v>1.6943908627821966</v>
      </c>
      <c r="T48" s="62">
        <v>120.74137528376073</v>
      </c>
      <c r="U48" s="62">
        <v>14.741204688214177</v>
      </c>
      <c r="V48" s="106">
        <v>13.599766032293669</v>
      </c>
      <c r="W48" s="56"/>
      <c r="X48" s="60"/>
      <c r="Y48" s="56"/>
      <c r="Z48" s="56"/>
      <c r="AA48" s="60"/>
      <c r="AB48" s="56"/>
      <c r="AC48" s="60"/>
      <c r="AD48" s="56"/>
      <c r="AE48" s="56"/>
      <c r="AF48" s="60"/>
      <c r="AG48" s="60"/>
    </row>
    <row r="49" spans="1:33" ht="15" customHeight="1" x14ac:dyDescent="0.15">
      <c r="A49" s="90">
        <v>95</v>
      </c>
      <c r="B49" s="61">
        <v>1</v>
      </c>
      <c r="C49" s="61">
        <v>48</v>
      </c>
      <c r="D49" s="62">
        <v>2234.1608908549078</v>
      </c>
      <c r="E49" s="62">
        <v>89.378650286727989</v>
      </c>
      <c r="F49" s="62">
        <v>69.171029861708575</v>
      </c>
      <c r="G49" s="95">
        <v>208.20306062371091</v>
      </c>
      <c r="H49" s="56"/>
      <c r="I49" s="56"/>
      <c r="J49" s="57"/>
      <c r="K49" s="58"/>
      <c r="L49" s="88">
        <v>473.77819754722213</v>
      </c>
      <c r="M49" s="62">
        <v>1194.5188426568959</v>
      </c>
      <c r="N49" s="62">
        <v>11.148218530163641</v>
      </c>
      <c r="O49" s="62">
        <v>2516.3931009986218</v>
      </c>
      <c r="P49" s="62">
        <v>217.46207368725715</v>
      </c>
      <c r="Q49" s="62">
        <v>3074.9921490519991</v>
      </c>
      <c r="R49" s="63">
        <v>1.2782099153506714</v>
      </c>
      <c r="S49" s="63">
        <v>1.2912047787759786</v>
      </c>
      <c r="T49" s="62">
        <v>79.611345004748586</v>
      </c>
      <c r="U49" s="62">
        <v>9.2226126103586434</v>
      </c>
      <c r="V49" s="106">
        <v>9.7058492502159499</v>
      </c>
      <c r="W49" s="56"/>
      <c r="X49" s="60"/>
      <c r="Y49" s="56"/>
      <c r="Z49" s="56"/>
      <c r="AA49" s="60"/>
      <c r="AB49" s="56"/>
      <c r="AC49" s="60"/>
      <c r="AD49" s="56"/>
      <c r="AE49" s="56"/>
      <c r="AF49" s="60"/>
      <c r="AG49" s="60"/>
    </row>
    <row r="50" spans="1:33" ht="15" customHeight="1" x14ac:dyDescent="0.15">
      <c r="A50" s="90">
        <v>8</v>
      </c>
      <c r="B50" s="61">
        <v>1</v>
      </c>
      <c r="C50" s="61">
        <v>45</v>
      </c>
      <c r="D50" s="62">
        <v>2271.0418687830379</v>
      </c>
      <c r="E50" s="62">
        <v>91.674213966273896</v>
      </c>
      <c r="F50" s="62">
        <v>51.89401661068505</v>
      </c>
      <c r="G50" s="95">
        <v>287.66255937604234</v>
      </c>
      <c r="H50" s="56"/>
      <c r="I50" s="56"/>
      <c r="J50" s="57"/>
      <c r="K50" s="58"/>
      <c r="L50" s="88">
        <v>660.19630487650568</v>
      </c>
      <c r="M50" s="62">
        <v>1390.7391695560757</v>
      </c>
      <c r="N50" s="62">
        <v>13.520894239233002</v>
      </c>
      <c r="O50" s="62">
        <v>3675.192676542144</v>
      </c>
      <c r="P50" s="62">
        <v>343.82899014196431</v>
      </c>
      <c r="Q50" s="62">
        <v>3986.6091967613179</v>
      </c>
      <c r="R50" s="63">
        <v>1.3124507882205498</v>
      </c>
      <c r="S50" s="63">
        <v>1.6851397523080998</v>
      </c>
      <c r="T50" s="62">
        <v>147.54903557157789</v>
      </c>
      <c r="U50" s="62">
        <v>18.343980014625998</v>
      </c>
      <c r="V50" s="106">
        <v>12.723362566127504</v>
      </c>
      <c r="W50" s="56"/>
      <c r="X50" s="60"/>
      <c r="Y50" s="56"/>
      <c r="Z50" s="56"/>
      <c r="AA50" s="60"/>
      <c r="AB50" s="56"/>
      <c r="AC50" s="60"/>
      <c r="AD50" s="56"/>
      <c r="AE50" s="56"/>
      <c r="AF50" s="60"/>
      <c r="AG50" s="60"/>
    </row>
    <row r="51" spans="1:33" ht="15" customHeight="1" x14ac:dyDescent="0.15">
      <c r="A51" s="90">
        <v>88</v>
      </c>
      <c r="B51" s="61">
        <v>1</v>
      </c>
      <c r="C51" s="61">
        <v>36</v>
      </c>
      <c r="D51" s="62">
        <v>2296.772139241973</v>
      </c>
      <c r="E51" s="62">
        <v>89.336637043159584</v>
      </c>
      <c r="F51" s="62">
        <v>73.261812493285646</v>
      </c>
      <c r="G51" s="95">
        <v>267.20803773340504</v>
      </c>
      <c r="H51" s="56"/>
      <c r="I51" s="56"/>
      <c r="J51" s="57"/>
      <c r="K51" s="58"/>
      <c r="L51" s="88">
        <v>601.58901275685196</v>
      </c>
      <c r="M51" s="62">
        <v>1347.5367219210532</v>
      </c>
      <c r="N51" s="62">
        <v>10.288924456976645</v>
      </c>
      <c r="O51" s="62">
        <v>3171.1904935643602</v>
      </c>
      <c r="P51" s="62">
        <v>304.12443813359994</v>
      </c>
      <c r="Q51" s="62">
        <v>3951.7290361804398</v>
      </c>
      <c r="R51" s="63">
        <v>1.4849389708589213</v>
      </c>
      <c r="S51" s="63">
        <v>1.5543398996114643</v>
      </c>
      <c r="T51" s="62">
        <v>219.83699279625787</v>
      </c>
      <c r="U51" s="62">
        <v>12.349099951650286</v>
      </c>
      <c r="V51" s="106">
        <v>9.9899586928960904</v>
      </c>
      <c r="W51" s="56"/>
      <c r="X51" s="60"/>
      <c r="Y51" s="56"/>
      <c r="Z51" s="56"/>
      <c r="AA51" s="60"/>
      <c r="AB51" s="56"/>
      <c r="AC51" s="60"/>
      <c r="AD51" s="56"/>
      <c r="AE51" s="56"/>
      <c r="AF51" s="60"/>
      <c r="AG51" s="60"/>
    </row>
    <row r="52" spans="1:33" ht="15" customHeight="1" x14ac:dyDescent="0.15">
      <c r="A52" s="90">
        <v>50</v>
      </c>
      <c r="B52" s="61">
        <v>1</v>
      </c>
      <c r="C52" s="61">
        <v>37</v>
      </c>
      <c r="D52" s="62">
        <v>2322.2598617639587</v>
      </c>
      <c r="E52" s="62">
        <v>81.998355145528151</v>
      </c>
      <c r="F52" s="62">
        <v>65.790724214302159</v>
      </c>
      <c r="G52" s="95">
        <v>344.86205072606924</v>
      </c>
      <c r="H52" s="56"/>
      <c r="I52" s="56"/>
      <c r="J52" s="57"/>
      <c r="K52" s="58"/>
      <c r="L52" s="88">
        <v>622.34019509419943</v>
      </c>
      <c r="M52" s="62">
        <v>1288.7568615368252</v>
      </c>
      <c r="N52" s="62">
        <v>10.374721401612787</v>
      </c>
      <c r="O52" s="62">
        <v>2948.6303977771386</v>
      </c>
      <c r="P52" s="62">
        <v>247.05305608090001</v>
      </c>
      <c r="Q52" s="62">
        <v>1608.341142961686</v>
      </c>
      <c r="R52" s="63">
        <v>1.1306374144340643</v>
      </c>
      <c r="S52" s="63">
        <v>1.4880805108095891</v>
      </c>
      <c r="T52" s="62">
        <v>117.88882500659111</v>
      </c>
      <c r="U52" s="62">
        <v>12.838741007365963</v>
      </c>
      <c r="V52" s="106">
        <v>11.515493167750893</v>
      </c>
      <c r="W52" s="56"/>
      <c r="X52" s="60"/>
      <c r="Y52" s="56"/>
      <c r="Z52" s="56"/>
      <c r="AA52" s="60"/>
      <c r="AB52" s="56"/>
      <c r="AC52" s="60"/>
      <c r="AD52" s="56"/>
      <c r="AE52" s="56"/>
      <c r="AF52" s="60"/>
      <c r="AG52" s="60"/>
    </row>
    <row r="53" spans="1:33" ht="15" customHeight="1" x14ac:dyDescent="0.15">
      <c r="A53" s="90">
        <v>38</v>
      </c>
      <c r="B53" s="61">
        <v>1</v>
      </c>
      <c r="C53" s="61">
        <v>36</v>
      </c>
      <c r="D53" s="62">
        <v>2322.4892269144666</v>
      </c>
      <c r="E53" s="62">
        <v>93.314070458687368</v>
      </c>
      <c r="F53" s="62">
        <v>64.700529658858883</v>
      </c>
      <c r="G53" s="95">
        <v>332.64095227764835</v>
      </c>
      <c r="H53" s="56"/>
      <c r="I53" s="56"/>
      <c r="J53" s="57"/>
      <c r="K53" s="58"/>
      <c r="L53" s="88">
        <v>788.88013414813179</v>
      </c>
      <c r="M53" s="62">
        <v>1487.3707474162857</v>
      </c>
      <c r="N53" s="62">
        <v>14.585068653973609</v>
      </c>
      <c r="O53" s="62">
        <v>3585.5017490210334</v>
      </c>
      <c r="P53" s="62">
        <v>228.40185183937001</v>
      </c>
      <c r="Q53" s="62">
        <v>2581.0508075215789</v>
      </c>
      <c r="R53" s="63">
        <v>1.2595806618483782</v>
      </c>
      <c r="S53" s="63">
        <v>1.7018357757003104</v>
      </c>
      <c r="T53" s="62">
        <v>125.2750576351611</v>
      </c>
      <c r="U53" s="62">
        <v>17.678567821418461</v>
      </c>
      <c r="V53" s="106">
        <v>16.023938188529904</v>
      </c>
      <c r="W53" s="56"/>
      <c r="X53" s="60"/>
      <c r="Y53" s="56"/>
      <c r="Z53" s="56"/>
      <c r="AA53" s="60"/>
      <c r="AB53" s="56"/>
      <c r="AC53" s="60"/>
      <c r="AD53" s="56"/>
      <c r="AE53" s="56"/>
      <c r="AF53" s="60"/>
      <c r="AG53" s="60"/>
    </row>
    <row r="54" spans="1:33" ht="15" customHeight="1" x14ac:dyDescent="0.15">
      <c r="A54" s="90">
        <v>48</v>
      </c>
      <c r="B54" s="61">
        <v>1</v>
      </c>
      <c r="C54" s="61">
        <v>46</v>
      </c>
      <c r="D54" s="62">
        <v>2326.4806376658444</v>
      </c>
      <c r="E54" s="62">
        <v>87.462646377191803</v>
      </c>
      <c r="F54" s="62">
        <v>44.582386479764743</v>
      </c>
      <c r="G54" s="95">
        <v>276.79256583809183</v>
      </c>
      <c r="H54" s="56"/>
      <c r="I54" s="56"/>
      <c r="J54" s="57"/>
      <c r="K54" s="58"/>
      <c r="L54" s="88">
        <v>446.9186484572582</v>
      </c>
      <c r="M54" s="62">
        <v>1287.9796558531211</v>
      </c>
      <c r="N54" s="62">
        <v>11.905897541845857</v>
      </c>
      <c r="O54" s="62">
        <v>2829.7733313516842</v>
      </c>
      <c r="P54" s="62">
        <v>152.74654152184286</v>
      </c>
      <c r="Q54" s="62">
        <v>1241.4174963990306</v>
      </c>
      <c r="R54" s="63">
        <v>1.0491641450972959</v>
      </c>
      <c r="S54" s="63">
        <v>1.3481143961328537</v>
      </c>
      <c r="T54" s="62">
        <v>84.063927688364288</v>
      </c>
      <c r="U54" s="62">
        <v>13.271206724633819</v>
      </c>
      <c r="V54" s="106">
        <v>15.184216295239942</v>
      </c>
      <c r="W54" s="56"/>
      <c r="X54" s="60"/>
      <c r="Y54" s="56"/>
      <c r="Z54" s="56"/>
      <c r="AA54" s="60"/>
      <c r="AB54" s="56"/>
      <c r="AC54" s="60"/>
      <c r="AD54" s="56"/>
      <c r="AE54" s="56"/>
      <c r="AF54" s="60"/>
      <c r="AG54" s="60"/>
    </row>
    <row r="55" spans="1:33" ht="15" customHeight="1" x14ac:dyDescent="0.15">
      <c r="A55" s="90">
        <v>23</v>
      </c>
      <c r="B55" s="61">
        <v>1</v>
      </c>
      <c r="C55" s="61">
        <v>46</v>
      </c>
      <c r="D55" s="62">
        <v>2327.2532022479072</v>
      </c>
      <c r="E55" s="62">
        <v>96.339197057249891</v>
      </c>
      <c r="F55" s="62">
        <v>58.622918021860471</v>
      </c>
      <c r="G55" s="95">
        <v>341.69177498224695</v>
      </c>
      <c r="H55" s="56"/>
      <c r="I55" s="56"/>
      <c r="J55" s="57"/>
      <c r="K55" s="58"/>
      <c r="L55" s="88">
        <v>670.6146074108043</v>
      </c>
      <c r="M55" s="62">
        <v>1480.1224166417719</v>
      </c>
      <c r="N55" s="62">
        <v>13.736775399716572</v>
      </c>
      <c r="O55" s="62">
        <v>3583.8897806296509</v>
      </c>
      <c r="P55" s="62">
        <v>311.80565596017851</v>
      </c>
      <c r="Q55" s="62">
        <v>3394.2906968258721</v>
      </c>
      <c r="R55" s="63">
        <v>1.3521206572194537</v>
      </c>
      <c r="S55" s="63">
        <v>1.8481019750410859</v>
      </c>
      <c r="T55" s="62">
        <v>132.97409590642357</v>
      </c>
      <c r="U55" s="62">
        <v>18.554491881630213</v>
      </c>
      <c r="V55" s="106">
        <v>12.54300362270202</v>
      </c>
      <c r="W55" s="56"/>
      <c r="X55" s="60"/>
      <c r="Y55" s="56"/>
      <c r="Z55" s="56"/>
      <c r="AA55" s="60"/>
      <c r="AB55" s="56"/>
      <c r="AC55" s="60"/>
      <c r="AD55" s="56"/>
      <c r="AE55" s="56"/>
      <c r="AF55" s="60"/>
      <c r="AG55" s="60"/>
    </row>
    <row r="56" spans="1:33" ht="15" customHeight="1" x14ac:dyDescent="0.15">
      <c r="A56" s="90">
        <v>71</v>
      </c>
      <c r="B56" s="61">
        <v>1</v>
      </c>
      <c r="C56" s="61">
        <v>53</v>
      </c>
      <c r="D56" s="62">
        <v>2340.2238911264872</v>
      </c>
      <c r="E56" s="62">
        <v>84.860544149238578</v>
      </c>
      <c r="F56" s="62">
        <v>58.013377401198774</v>
      </c>
      <c r="G56" s="95">
        <v>283.86665825945994</v>
      </c>
      <c r="H56" s="56"/>
      <c r="I56" s="56"/>
      <c r="J56" s="57"/>
      <c r="K56" s="58"/>
      <c r="L56" s="88">
        <v>704.35014363849166</v>
      </c>
      <c r="M56" s="62">
        <v>1398.799170993248</v>
      </c>
      <c r="N56" s="62">
        <v>12.558330874577498</v>
      </c>
      <c r="O56" s="62">
        <v>3125.5894988967693</v>
      </c>
      <c r="P56" s="62">
        <v>215.28487962173568</v>
      </c>
      <c r="Q56" s="62">
        <v>3387.6623777739228</v>
      </c>
      <c r="R56" s="63">
        <v>1.132298667717428</v>
      </c>
      <c r="S56" s="63">
        <v>1.572544889520086</v>
      </c>
      <c r="T56" s="62">
        <v>122.28776933168179</v>
      </c>
      <c r="U56" s="62">
        <v>14.510308385440998</v>
      </c>
      <c r="V56" s="106">
        <v>14.819835197506075</v>
      </c>
      <c r="W56" s="56"/>
      <c r="X56" s="60"/>
      <c r="Y56" s="56"/>
      <c r="Z56" s="56"/>
      <c r="AA56" s="60"/>
      <c r="AB56" s="56"/>
      <c r="AC56" s="60"/>
      <c r="AD56" s="56"/>
      <c r="AE56" s="56"/>
      <c r="AF56" s="60"/>
      <c r="AG56" s="60"/>
    </row>
    <row r="57" spans="1:33" ht="15" customHeight="1" x14ac:dyDescent="0.15">
      <c r="A57" s="90">
        <v>52</v>
      </c>
      <c r="B57" s="61">
        <v>1</v>
      </c>
      <c r="C57" s="61">
        <v>50</v>
      </c>
      <c r="D57" s="62">
        <v>2349.0286355928583</v>
      </c>
      <c r="E57" s="62">
        <v>87.191800115103248</v>
      </c>
      <c r="F57" s="62">
        <v>54.327703787334549</v>
      </c>
      <c r="G57" s="95">
        <v>370.60491408018271</v>
      </c>
      <c r="H57" s="56"/>
      <c r="I57" s="56"/>
      <c r="J57" s="57"/>
      <c r="K57" s="58"/>
      <c r="L57" s="88">
        <v>633.68574413864258</v>
      </c>
      <c r="M57" s="62">
        <v>1409.6174416506271</v>
      </c>
      <c r="N57" s="62">
        <v>11.958882692883035</v>
      </c>
      <c r="O57" s="62">
        <v>2970.6958347928403</v>
      </c>
      <c r="P57" s="62">
        <v>209.29279845091497</v>
      </c>
      <c r="Q57" s="62">
        <v>1977.5253320681149</v>
      </c>
      <c r="R57" s="63">
        <v>1.3170387675101105</v>
      </c>
      <c r="S57" s="63">
        <v>1.4289162984540322</v>
      </c>
      <c r="T57" s="62">
        <v>120.45353272744576</v>
      </c>
      <c r="U57" s="62">
        <v>14.675885665470423</v>
      </c>
      <c r="V57" s="106">
        <v>13.570298595947802</v>
      </c>
      <c r="W57" s="56"/>
      <c r="X57" s="60"/>
      <c r="Y57" s="56"/>
      <c r="Z57" s="56"/>
      <c r="AA57" s="60"/>
      <c r="AB57" s="56"/>
      <c r="AC57" s="60"/>
      <c r="AD57" s="56"/>
      <c r="AE57" s="56"/>
      <c r="AF57" s="60"/>
      <c r="AG57" s="60"/>
    </row>
    <row r="58" spans="1:33" ht="15" customHeight="1" x14ac:dyDescent="0.15">
      <c r="A58" s="90">
        <v>63</v>
      </c>
      <c r="B58" s="61">
        <v>1</v>
      </c>
      <c r="C58" s="61">
        <v>54</v>
      </c>
      <c r="D58" s="62">
        <v>2376.680543524868</v>
      </c>
      <c r="E58" s="62">
        <v>90.229122690141665</v>
      </c>
      <c r="F58" s="62">
        <v>55.723587114378212</v>
      </c>
      <c r="G58" s="95">
        <v>371.76590244150293</v>
      </c>
      <c r="H58" s="56"/>
      <c r="I58" s="56"/>
      <c r="J58" s="57"/>
      <c r="K58" s="58"/>
      <c r="L58" s="88">
        <v>520.46876784202379</v>
      </c>
      <c r="M58" s="62">
        <v>1401.5970262434791</v>
      </c>
      <c r="N58" s="62">
        <v>11.88632821120525</v>
      </c>
      <c r="O58" s="62">
        <v>3182.4304131947515</v>
      </c>
      <c r="P58" s="62">
        <v>395.79620920531426</v>
      </c>
      <c r="Q58" s="62">
        <v>2744.8206653511343</v>
      </c>
      <c r="R58" s="63">
        <v>1.3563292340170785</v>
      </c>
      <c r="S58" s="63">
        <v>1.4047137258586395</v>
      </c>
      <c r="T58" s="62">
        <v>124.65407766070109</v>
      </c>
      <c r="U58" s="62">
        <v>16.385624751221997</v>
      </c>
      <c r="V58" s="106">
        <v>12.499965403200852</v>
      </c>
      <c r="W58" s="56"/>
      <c r="X58" s="60"/>
      <c r="Y58" s="56"/>
      <c r="Z58" s="56"/>
      <c r="AA58" s="60"/>
      <c r="AB58" s="56"/>
      <c r="AC58" s="60"/>
      <c r="AD58" s="56"/>
      <c r="AE58" s="56"/>
      <c r="AF58" s="60"/>
      <c r="AG58" s="60"/>
    </row>
    <row r="59" spans="1:33" ht="15" customHeight="1" x14ac:dyDescent="0.15">
      <c r="A59" s="90">
        <v>16</v>
      </c>
      <c r="B59" s="61">
        <v>1</v>
      </c>
      <c r="C59" s="61">
        <v>36</v>
      </c>
      <c r="D59" s="62">
        <v>2384.7516926448948</v>
      </c>
      <c r="E59" s="62">
        <v>108.73227512853597</v>
      </c>
      <c r="F59" s="62">
        <v>65.466247222212743</v>
      </c>
      <c r="G59" s="95">
        <v>338.28558838907219</v>
      </c>
      <c r="H59" s="56"/>
      <c r="I59" s="56"/>
      <c r="J59" s="57"/>
      <c r="K59" s="58"/>
      <c r="L59" s="88">
        <v>915.82163246023049</v>
      </c>
      <c r="M59" s="62">
        <v>1729.951365275801</v>
      </c>
      <c r="N59" s="62">
        <v>14.37113294584368</v>
      </c>
      <c r="O59" s="62">
        <v>4590.1511566999025</v>
      </c>
      <c r="P59" s="62">
        <v>316.35144723464646</v>
      </c>
      <c r="Q59" s="62">
        <v>4028.7769968763596</v>
      </c>
      <c r="R59" s="63">
        <v>2.1506985616190568</v>
      </c>
      <c r="S59" s="63">
        <v>2.24318462578205</v>
      </c>
      <c r="T59" s="62">
        <v>141.99580705688888</v>
      </c>
      <c r="U59" s="62">
        <v>19.053807676827823</v>
      </c>
      <c r="V59" s="106">
        <v>13.906269148565997</v>
      </c>
      <c r="W59" s="56"/>
      <c r="X59" s="60"/>
      <c r="Y59" s="56"/>
      <c r="Z59" s="56"/>
      <c r="AA59" s="60"/>
      <c r="AB59" s="56"/>
      <c r="AC59" s="60"/>
      <c r="AD59" s="56"/>
      <c r="AE59" s="56"/>
      <c r="AF59" s="60"/>
      <c r="AG59" s="60"/>
    </row>
    <row r="60" spans="1:33" ht="15" customHeight="1" x14ac:dyDescent="0.15">
      <c r="A60" s="90">
        <v>94</v>
      </c>
      <c r="B60" s="61">
        <v>1</v>
      </c>
      <c r="C60" s="61">
        <v>44</v>
      </c>
      <c r="D60" s="62">
        <v>2396.3629265212812</v>
      </c>
      <c r="E60" s="62">
        <v>103.23963802387459</v>
      </c>
      <c r="F60" s="62">
        <v>67.471115040597013</v>
      </c>
      <c r="G60" s="95">
        <v>307.93231458983649</v>
      </c>
      <c r="H60" s="56"/>
      <c r="I60" s="56"/>
      <c r="J60" s="57"/>
      <c r="K60" s="58"/>
      <c r="L60" s="88">
        <v>381.95786128328569</v>
      </c>
      <c r="M60" s="62">
        <v>1442.9941227586048</v>
      </c>
      <c r="N60" s="62">
        <v>12.571983686761998</v>
      </c>
      <c r="O60" s="62">
        <v>2910.8551464238594</v>
      </c>
      <c r="P60" s="62">
        <v>153.81013500948572</v>
      </c>
      <c r="Q60" s="62">
        <v>2880.8112192817434</v>
      </c>
      <c r="R60" s="63">
        <v>1.3287053688496573</v>
      </c>
      <c r="S60" s="63">
        <v>1.4263533525534928</v>
      </c>
      <c r="T60" s="62">
        <v>154.84311324703071</v>
      </c>
      <c r="U60" s="62">
        <v>12.667966617722286</v>
      </c>
      <c r="V60" s="106">
        <v>12.192784896810643</v>
      </c>
      <c r="W60" s="56"/>
      <c r="X60" s="60"/>
      <c r="Y60" s="56"/>
      <c r="Z60" s="56"/>
      <c r="AA60" s="60"/>
      <c r="AB60" s="56"/>
      <c r="AC60" s="60"/>
      <c r="AD60" s="56"/>
      <c r="AE60" s="56"/>
      <c r="AF60" s="60"/>
      <c r="AG60" s="60"/>
    </row>
    <row r="61" spans="1:33" ht="15" customHeight="1" x14ac:dyDescent="0.15">
      <c r="A61" s="90">
        <v>7</v>
      </c>
      <c r="B61" s="61">
        <v>1</v>
      </c>
      <c r="C61" s="61">
        <v>47</v>
      </c>
      <c r="D61" s="62">
        <v>2410.7785452395901</v>
      </c>
      <c r="E61" s="62">
        <v>90.209081885306347</v>
      </c>
      <c r="F61" s="62">
        <v>42.910433007871539</v>
      </c>
      <c r="G61" s="95">
        <v>328.43574739756542</v>
      </c>
      <c r="H61" s="56"/>
      <c r="I61" s="56"/>
      <c r="J61" s="57"/>
      <c r="K61" s="58"/>
      <c r="L61" s="88">
        <v>637.04281537595193</v>
      </c>
      <c r="M61" s="62">
        <v>1392.0780288203182</v>
      </c>
      <c r="N61" s="62">
        <v>12.170548883175178</v>
      </c>
      <c r="O61" s="62">
        <v>2994.8974152964324</v>
      </c>
      <c r="P61" s="62">
        <v>381.77793000265279</v>
      </c>
      <c r="Q61" s="62">
        <v>2788.7954224045034</v>
      </c>
      <c r="R61" s="63">
        <v>1.1785946801579463</v>
      </c>
      <c r="S61" s="63">
        <v>1.4032643575399852</v>
      </c>
      <c r="T61" s="62">
        <v>98.191532807121774</v>
      </c>
      <c r="U61" s="62">
        <v>15.253553851034999</v>
      </c>
      <c r="V61" s="106">
        <v>13.21264074169954</v>
      </c>
      <c r="W61" s="56"/>
      <c r="X61" s="60"/>
      <c r="Y61" s="56"/>
      <c r="Z61" s="56"/>
      <c r="AA61" s="60"/>
      <c r="AB61" s="56"/>
      <c r="AC61" s="60"/>
      <c r="AD61" s="56"/>
      <c r="AE61" s="56"/>
      <c r="AF61" s="60"/>
      <c r="AG61" s="60"/>
    </row>
    <row r="62" spans="1:33" ht="15" customHeight="1" x14ac:dyDescent="0.15">
      <c r="A62" s="90">
        <v>68</v>
      </c>
      <c r="B62" s="61">
        <v>1</v>
      </c>
      <c r="C62" s="61">
        <v>41</v>
      </c>
      <c r="D62" s="62">
        <v>2446.2316349463026</v>
      </c>
      <c r="E62" s="62">
        <v>95.884716367302886</v>
      </c>
      <c r="F62" s="62">
        <v>62.448480333351533</v>
      </c>
      <c r="G62" s="95">
        <v>285.12828117633507</v>
      </c>
      <c r="H62" s="56"/>
      <c r="I62" s="56"/>
      <c r="J62" s="57"/>
      <c r="K62" s="58"/>
      <c r="L62" s="88">
        <v>607.06494653493735</v>
      </c>
      <c r="M62" s="62">
        <v>1392.2445113748854</v>
      </c>
      <c r="N62" s="62">
        <v>13.060221398984963</v>
      </c>
      <c r="O62" s="62">
        <v>3171.3368802949963</v>
      </c>
      <c r="P62" s="62">
        <v>753.06239803833921</v>
      </c>
      <c r="Q62" s="62">
        <v>2971.972710392422</v>
      </c>
      <c r="R62" s="63">
        <v>1.3919271472061889</v>
      </c>
      <c r="S62" s="63">
        <v>1.7887334031373432</v>
      </c>
      <c r="T62" s="62">
        <v>141.08282555067788</v>
      </c>
      <c r="U62" s="62">
        <v>12.743766683839283</v>
      </c>
      <c r="V62" s="106">
        <v>16.62837718395765</v>
      </c>
      <c r="W62" s="56"/>
      <c r="X62" s="60"/>
      <c r="Y62" s="56"/>
      <c r="Z62" s="56"/>
      <c r="AA62" s="60"/>
      <c r="AB62" s="56"/>
      <c r="AC62" s="60"/>
      <c r="AD62" s="56"/>
      <c r="AE62" s="56"/>
      <c r="AF62" s="60"/>
      <c r="AG62" s="60"/>
    </row>
    <row r="63" spans="1:33" ht="15" customHeight="1" x14ac:dyDescent="0.15">
      <c r="A63" s="90">
        <v>64</v>
      </c>
      <c r="B63" s="61">
        <v>1</v>
      </c>
      <c r="C63" s="61">
        <v>46</v>
      </c>
      <c r="D63" s="62">
        <v>2446.4500818730739</v>
      </c>
      <c r="E63" s="62">
        <v>90.799744433081258</v>
      </c>
      <c r="F63" s="62">
        <v>64.630116693810507</v>
      </c>
      <c r="G63" s="95">
        <v>358.11434307757685</v>
      </c>
      <c r="H63" s="56"/>
      <c r="I63" s="56"/>
      <c r="J63" s="57"/>
      <c r="K63" s="58"/>
      <c r="L63" s="88">
        <v>502.91671473499525</v>
      </c>
      <c r="M63" s="62">
        <v>1371.0304067605155</v>
      </c>
      <c r="N63" s="62">
        <v>10.031432630560891</v>
      </c>
      <c r="O63" s="62">
        <v>2835.4472905470357</v>
      </c>
      <c r="P63" s="62">
        <v>352.49964064381112</v>
      </c>
      <c r="Q63" s="62">
        <v>2025.7470494173542</v>
      </c>
      <c r="R63" s="63">
        <v>1.4774222251757567</v>
      </c>
      <c r="S63" s="63">
        <v>1.4678291325792003</v>
      </c>
      <c r="T63" s="62">
        <v>110.02530532520142</v>
      </c>
      <c r="U63" s="62">
        <v>11.899659389033891</v>
      </c>
      <c r="V63" s="106">
        <v>10.927800501689813</v>
      </c>
      <c r="W63" s="56"/>
      <c r="X63" s="60"/>
      <c r="Y63" s="56"/>
      <c r="Z63" s="56"/>
      <c r="AA63" s="60"/>
      <c r="AB63" s="56"/>
      <c r="AC63" s="60"/>
      <c r="AD63" s="56"/>
      <c r="AE63" s="56"/>
      <c r="AF63" s="60"/>
      <c r="AG63" s="60"/>
    </row>
    <row r="64" spans="1:33" ht="15" customHeight="1" x14ac:dyDescent="0.15">
      <c r="A64" s="90">
        <v>66</v>
      </c>
      <c r="B64" s="61">
        <v>1</v>
      </c>
      <c r="C64" s="61">
        <v>33</v>
      </c>
      <c r="D64" s="62">
        <v>2451.6794353598561</v>
      </c>
      <c r="E64" s="62">
        <v>84.425543611775055</v>
      </c>
      <c r="F64" s="62">
        <v>48.201454645795287</v>
      </c>
      <c r="G64" s="95">
        <v>368.23477151332821</v>
      </c>
      <c r="H64" s="56"/>
      <c r="I64" s="56"/>
      <c r="J64" s="57"/>
      <c r="K64" s="58"/>
      <c r="L64" s="88">
        <v>616.26129503556956</v>
      </c>
      <c r="M64" s="62">
        <v>1366.5397122975496</v>
      </c>
      <c r="N64" s="62">
        <v>10.258073690509638</v>
      </c>
      <c r="O64" s="62">
        <v>2920.8735350152024</v>
      </c>
      <c r="P64" s="62">
        <v>145.87892963496643</v>
      </c>
      <c r="Q64" s="62">
        <v>3816.0044926438718</v>
      </c>
      <c r="R64" s="63">
        <v>1.2144786518743997</v>
      </c>
      <c r="S64" s="63">
        <v>1.2711342090914322</v>
      </c>
      <c r="T64" s="62">
        <v>100.13884756985821</v>
      </c>
      <c r="U64" s="62">
        <v>14.46106880021507</v>
      </c>
      <c r="V64" s="106">
        <v>13.449698308228943</v>
      </c>
      <c r="W64" s="56"/>
      <c r="X64" s="60"/>
      <c r="Y64" s="56"/>
      <c r="Z64" s="56"/>
      <c r="AA64" s="60"/>
      <c r="AB64" s="56"/>
      <c r="AC64" s="60"/>
      <c r="AD64" s="56"/>
      <c r="AE64" s="56"/>
      <c r="AF64" s="60"/>
      <c r="AG64" s="60"/>
    </row>
    <row r="65" spans="1:33" ht="15" customHeight="1" x14ac:dyDescent="0.15">
      <c r="A65" s="90">
        <v>37</v>
      </c>
      <c r="B65" s="61">
        <v>1</v>
      </c>
      <c r="C65" s="61">
        <v>38</v>
      </c>
      <c r="D65" s="62">
        <v>2452.1275549317165</v>
      </c>
      <c r="E65" s="62">
        <v>89.915788940276087</v>
      </c>
      <c r="F65" s="62">
        <v>48.127393120031016</v>
      </c>
      <c r="G65" s="95">
        <v>333.41961391837594</v>
      </c>
      <c r="H65" s="56"/>
      <c r="I65" s="56"/>
      <c r="J65" s="57"/>
      <c r="K65" s="58"/>
      <c r="L65" s="88">
        <v>662.84808956751351</v>
      </c>
      <c r="M65" s="62">
        <v>1442.6203753145655</v>
      </c>
      <c r="N65" s="62">
        <v>11.713173857595748</v>
      </c>
      <c r="O65" s="62">
        <v>2985.5471677350256</v>
      </c>
      <c r="P65" s="62">
        <v>140.09420386532858</v>
      </c>
      <c r="Q65" s="62">
        <v>2323.4927044742858</v>
      </c>
      <c r="R65" s="63">
        <v>1.1319649785974999</v>
      </c>
      <c r="S65" s="63">
        <v>1.3179599239416933</v>
      </c>
      <c r="T65" s="62">
        <v>155.15821235295397</v>
      </c>
      <c r="U65" s="62">
        <v>16.687009070831571</v>
      </c>
      <c r="V65" s="106">
        <v>16.192855265483622</v>
      </c>
      <c r="W65" s="56"/>
      <c r="X65" s="60"/>
      <c r="Y65" s="56"/>
      <c r="Z65" s="56"/>
      <c r="AA65" s="60"/>
      <c r="AB65" s="56"/>
      <c r="AC65" s="60"/>
      <c r="AD65" s="56"/>
      <c r="AE65" s="56"/>
      <c r="AF65" s="60"/>
      <c r="AG65" s="60"/>
    </row>
    <row r="66" spans="1:33" ht="15" customHeight="1" x14ac:dyDescent="0.15">
      <c r="A66" s="90">
        <v>61</v>
      </c>
      <c r="B66" s="61">
        <v>1</v>
      </c>
      <c r="C66" s="61">
        <v>36</v>
      </c>
      <c r="D66" s="62">
        <v>2457.0517155862021</v>
      </c>
      <c r="E66" s="62">
        <v>107.09573085461152</v>
      </c>
      <c r="F66" s="62">
        <v>77.249138478951963</v>
      </c>
      <c r="G66" s="95">
        <v>306.95168254178964</v>
      </c>
      <c r="H66" s="56"/>
      <c r="I66" s="56"/>
      <c r="J66" s="57"/>
      <c r="K66" s="58"/>
      <c r="L66" s="88">
        <v>939.28885664758707</v>
      </c>
      <c r="M66" s="62">
        <v>1718.9071797901811</v>
      </c>
      <c r="N66" s="62">
        <v>14.156598652968247</v>
      </c>
      <c r="O66" s="62">
        <v>4259.9306855956529</v>
      </c>
      <c r="P66" s="62">
        <v>411.70950049332686</v>
      </c>
      <c r="Q66" s="62">
        <v>4489.7891834725369</v>
      </c>
      <c r="R66" s="63">
        <v>1.7355467583103927</v>
      </c>
      <c r="S66" s="63">
        <v>2.2137333218310498</v>
      </c>
      <c r="T66" s="62">
        <v>190.2435978378164</v>
      </c>
      <c r="U66" s="62">
        <v>19.855260284564359</v>
      </c>
      <c r="V66" s="106">
        <v>15.042411205103708</v>
      </c>
      <c r="W66" s="56"/>
      <c r="X66" s="60"/>
      <c r="Y66" s="56"/>
      <c r="Z66" s="56"/>
      <c r="AA66" s="60"/>
      <c r="AB66" s="56"/>
      <c r="AC66" s="60"/>
      <c r="AD66" s="56"/>
      <c r="AE66" s="56"/>
      <c r="AF66" s="60"/>
      <c r="AG66" s="60"/>
    </row>
    <row r="67" spans="1:33" ht="15" customHeight="1" x14ac:dyDescent="0.15">
      <c r="A67" s="90">
        <v>41</v>
      </c>
      <c r="B67" s="61">
        <v>1</v>
      </c>
      <c r="C67" s="61">
        <v>39</v>
      </c>
      <c r="D67" s="62">
        <v>2468.4013050316616</v>
      </c>
      <c r="E67" s="62">
        <v>99.007607388457146</v>
      </c>
      <c r="F67" s="62">
        <v>52.847968095650963</v>
      </c>
      <c r="G67" s="95">
        <v>388.82208976676839</v>
      </c>
      <c r="H67" s="56"/>
      <c r="I67" s="56"/>
      <c r="J67" s="57"/>
      <c r="K67" s="58"/>
      <c r="L67" s="88">
        <v>633.00405615799707</v>
      </c>
      <c r="M67" s="62">
        <v>1493.753342001193</v>
      </c>
      <c r="N67" s="62">
        <v>14.691794122423746</v>
      </c>
      <c r="O67" s="62">
        <v>3218.2086735092967</v>
      </c>
      <c r="P67" s="62">
        <v>123.59361594487574</v>
      </c>
      <c r="Q67" s="62">
        <v>2858.6011559319841</v>
      </c>
      <c r="R67" s="63">
        <v>1.3961543911348566</v>
      </c>
      <c r="S67" s="63">
        <v>1.3928322691737465</v>
      </c>
      <c r="T67" s="62">
        <v>125.3615676984207</v>
      </c>
      <c r="U67" s="62">
        <v>16.35582768998497</v>
      </c>
      <c r="V67" s="106">
        <v>18.087085706499892</v>
      </c>
      <c r="W67" s="56"/>
      <c r="X67" s="60"/>
      <c r="Y67" s="56"/>
      <c r="Z67" s="56"/>
      <c r="AA67" s="60"/>
      <c r="AB67" s="56"/>
      <c r="AC67" s="60"/>
      <c r="AD67" s="56"/>
      <c r="AE67" s="56"/>
      <c r="AF67" s="60"/>
      <c r="AG67" s="60"/>
    </row>
    <row r="68" spans="1:33" ht="15" customHeight="1" x14ac:dyDescent="0.15">
      <c r="A68" s="90">
        <v>14</v>
      </c>
      <c r="B68" s="61">
        <v>1</v>
      </c>
      <c r="C68" s="61">
        <v>48</v>
      </c>
      <c r="D68" s="62">
        <v>2480.401122722023</v>
      </c>
      <c r="E68" s="62">
        <v>98.997923902709417</v>
      </c>
      <c r="F68" s="62">
        <v>64.502043661672744</v>
      </c>
      <c r="G68" s="95">
        <v>332.17185754796475</v>
      </c>
      <c r="H68" s="56"/>
      <c r="I68" s="56"/>
      <c r="J68" s="57"/>
      <c r="K68" s="58"/>
      <c r="L68" s="88">
        <v>565.56393680497592</v>
      </c>
      <c r="M68" s="62">
        <v>1477.162534233197</v>
      </c>
      <c r="N68" s="62">
        <v>13.496024430171035</v>
      </c>
      <c r="O68" s="62">
        <v>2906.440276469029</v>
      </c>
      <c r="P68" s="62">
        <v>1083.5217913225572</v>
      </c>
      <c r="Q68" s="62">
        <v>4319.4137936709221</v>
      </c>
      <c r="R68" s="63">
        <v>1.5219470075634318</v>
      </c>
      <c r="S68" s="63">
        <v>1.5089858151981146</v>
      </c>
      <c r="T68" s="62">
        <v>84.681921927648233</v>
      </c>
      <c r="U68" s="62">
        <v>13.680054269631853</v>
      </c>
      <c r="V68" s="106">
        <v>11.367382883543332</v>
      </c>
      <c r="W68" s="56"/>
      <c r="X68" s="60"/>
      <c r="Y68" s="56"/>
      <c r="Z68" s="56"/>
      <c r="AA68" s="60"/>
      <c r="AB68" s="56"/>
      <c r="AC68" s="60"/>
      <c r="AD68" s="56"/>
      <c r="AE68" s="56"/>
      <c r="AF68" s="60"/>
      <c r="AG68" s="60"/>
    </row>
    <row r="69" spans="1:33" ht="15" customHeight="1" x14ac:dyDescent="0.15">
      <c r="A69" s="90">
        <v>100</v>
      </c>
      <c r="B69" s="61">
        <v>1</v>
      </c>
      <c r="C69" s="61">
        <v>49</v>
      </c>
      <c r="D69" s="62">
        <v>2481.5108572400704</v>
      </c>
      <c r="E69" s="62">
        <v>107.98455470909487</v>
      </c>
      <c r="F69" s="62">
        <v>72.141677564675291</v>
      </c>
      <c r="G69" s="95">
        <v>276.72306110901582</v>
      </c>
      <c r="H69" s="56"/>
      <c r="I69" s="56"/>
      <c r="J69" s="57"/>
      <c r="K69" s="58"/>
      <c r="L69" s="88">
        <v>654.12594520409368</v>
      </c>
      <c r="M69" s="62">
        <v>1462.7394712000203</v>
      </c>
      <c r="N69" s="62">
        <v>15.174193883718287</v>
      </c>
      <c r="O69" s="62">
        <v>3371.2807787500692</v>
      </c>
      <c r="P69" s="62">
        <v>127.38396643341571</v>
      </c>
      <c r="Q69" s="62">
        <v>4195.6945075915673</v>
      </c>
      <c r="R69" s="63">
        <v>1.5140433821224071</v>
      </c>
      <c r="S69" s="63">
        <v>1.4439822165696714</v>
      </c>
      <c r="T69" s="62">
        <v>132.58194341488073</v>
      </c>
      <c r="U69" s="62">
        <v>16.067622453715284</v>
      </c>
      <c r="V69" s="106">
        <v>14.779681270589672</v>
      </c>
      <c r="W69" s="56"/>
      <c r="X69" s="60"/>
      <c r="Y69" s="56"/>
      <c r="Z69" s="56"/>
      <c r="AA69" s="60"/>
      <c r="AB69" s="56"/>
      <c r="AC69" s="60"/>
      <c r="AD69" s="56"/>
      <c r="AE69" s="56"/>
      <c r="AF69" s="60"/>
      <c r="AG69" s="60"/>
    </row>
    <row r="70" spans="1:33" ht="15" customHeight="1" x14ac:dyDescent="0.15">
      <c r="A70" s="90">
        <v>46</v>
      </c>
      <c r="B70" s="61">
        <v>1</v>
      </c>
      <c r="C70" s="61">
        <v>54</v>
      </c>
      <c r="D70" s="62">
        <v>2482.1030164213603</v>
      </c>
      <c r="E70" s="62">
        <v>96.955636032713429</v>
      </c>
      <c r="F70" s="62">
        <v>58.373688157687226</v>
      </c>
      <c r="G70" s="95">
        <v>316.9273679470453</v>
      </c>
      <c r="H70" s="56"/>
      <c r="I70" s="56"/>
      <c r="J70" s="57"/>
      <c r="K70" s="58"/>
      <c r="L70" s="88">
        <v>745.22858248428417</v>
      </c>
      <c r="M70" s="62">
        <v>1585.6551109868471</v>
      </c>
      <c r="N70" s="62">
        <v>12.327669073924392</v>
      </c>
      <c r="O70" s="62">
        <v>3627.6311934579821</v>
      </c>
      <c r="P70" s="62">
        <v>184.75936973466426</v>
      </c>
      <c r="Q70" s="62">
        <v>2911.0696543891522</v>
      </c>
      <c r="R70" s="63">
        <v>1.3707897005363712</v>
      </c>
      <c r="S70" s="63">
        <v>1.9152429855076609</v>
      </c>
      <c r="T70" s="62">
        <v>133.59410396483821</v>
      </c>
      <c r="U70" s="62">
        <v>15.459116180714963</v>
      </c>
      <c r="V70" s="106">
        <v>13.613833881043805</v>
      </c>
      <c r="W70" s="56"/>
      <c r="X70" s="60"/>
      <c r="Y70" s="56"/>
      <c r="Z70" s="56"/>
      <c r="AA70" s="60"/>
      <c r="AB70" s="56"/>
      <c r="AC70" s="60"/>
      <c r="AD70" s="56"/>
      <c r="AE70" s="56"/>
      <c r="AF70" s="60"/>
      <c r="AG70" s="60"/>
    </row>
    <row r="71" spans="1:33" ht="15" customHeight="1" x14ac:dyDescent="0.15">
      <c r="A71" s="90">
        <v>13</v>
      </c>
      <c r="B71" s="61">
        <v>1</v>
      </c>
      <c r="C71" s="61">
        <v>52</v>
      </c>
      <c r="D71" s="62">
        <v>2505.4284542705827</v>
      </c>
      <c r="E71" s="62">
        <v>108.13325365043229</v>
      </c>
      <c r="F71" s="62">
        <v>64.186835448177177</v>
      </c>
      <c r="G71" s="95">
        <v>292.67414231576453</v>
      </c>
      <c r="H71" s="56"/>
      <c r="I71" s="56"/>
      <c r="J71" s="57"/>
      <c r="K71" s="58"/>
      <c r="L71" s="88">
        <v>683.85812865053867</v>
      </c>
      <c r="M71" s="62">
        <v>1613.3021543733153</v>
      </c>
      <c r="N71" s="62">
        <v>14.621210858364929</v>
      </c>
      <c r="O71" s="62">
        <v>3368.4907621875982</v>
      </c>
      <c r="P71" s="62">
        <v>524.56197482297739</v>
      </c>
      <c r="Q71" s="62">
        <v>2308.151293920097</v>
      </c>
      <c r="R71" s="63">
        <v>1.2738350325989429</v>
      </c>
      <c r="S71" s="63">
        <v>1.8171634283957927</v>
      </c>
      <c r="T71" s="62">
        <v>88.080122999525699</v>
      </c>
      <c r="U71" s="62">
        <v>15.383688800566606</v>
      </c>
      <c r="V71" s="106">
        <v>19.052094543454139</v>
      </c>
      <c r="W71" s="56"/>
      <c r="X71" s="60"/>
      <c r="Y71" s="56"/>
      <c r="Z71" s="56"/>
      <c r="AA71" s="60"/>
      <c r="AB71" s="56"/>
      <c r="AC71" s="60"/>
      <c r="AD71" s="56"/>
      <c r="AE71" s="56"/>
      <c r="AF71" s="60"/>
      <c r="AG71" s="60"/>
    </row>
    <row r="72" spans="1:33" ht="15" customHeight="1" x14ac:dyDescent="0.15">
      <c r="A72" s="90">
        <v>20</v>
      </c>
      <c r="B72" s="61">
        <v>1</v>
      </c>
      <c r="C72" s="61">
        <v>52</v>
      </c>
      <c r="D72" s="62">
        <v>2514.0362068712607</v>
      </c>
      <c r="E72" s="62">
        <v>110.39640502016677</v>
      </c>
      <c r="F72" s="62">
        <v>69.529767094550053</v>
      </c>
      <c r="G72" s="95">
        <v>333.18075360292812</v>
      </c>
      <c r="H72" s="56"/>
      <c r="I72" s="56"/>
      <c r="J72" s="57"/>
      <c r="K72" s="58"/>
      <c r="L72" s="88">
        <v>1056.9382301720154</v>
      </c>
      <c r="M72" s="62">
        <v>1913.4026300101377</v>
      </c>
      <c r="N72" s="62">
        <v>13.371932383884003</v>
      </c>
      <c r="O72" s="62">
        <v>3982.9209891722567</v>
      </c>
      <c r="P72" s="62">
        <v>258.10242483374816</v>
      </c>
      <c r="Q72" s="62">
        <v>2332.7046458693872</v>
      </c>
      <c r="R72" s="63">
        <v>1.3563006038704819</v>
      </c>
      <c r="S72" s="63">
        <v>2.4624598319895497</v>
      </c>
      <c r="T72" s="62">
        <v>113.0720777572725</v>
      </c>
      <c r="U72" s="62">
        <v>16.864793899328856</v>
      </c>
      <c r="V72" s="106">
        <v>15.611446843931008</v>
      </c>
      <c r="W72" s="56"/>
      <c r="X72" s="60"/>
      <c r="Y72" s="56"/>
      <c r="Z72" s="56"/>
      <c r="AA72" s="60"/>
      <c r="AB72" s="56"/>
      <c r="AC72" s="60"/>
      <c r="AD72" s="56"/>
      <c r="AE72" s="56"/>
      <c r="AF72" s="60"/>
      <c r="AG72" s="60"/>
    </row>
    <row r="73" spans="1:33" ht="15" customHeight="1" x14ac:dyDescent="0.15">
      <c r="A73" s="90">
        <v>44</v>
      </c>
      <c r="B73" s="61">
        <v>1</v>
      </c>
      <c r="C73" s="61">
        <v>47</v>
      </c>
      <c r="D73" s="62">
        <v>2516.4720605610632</v>
      </c>
      <c r="E73" s="62">
        <v>96.980055964833838</v>
      </c>
      <c r="F73" s="62">
        <v>67.747871134878991</v>
      </c>
      <c r="G73" s="95">
        <v>364.97942757091101</v>
      </c>
      <c r="H73" s="56"/>
      <c r="I73" s="56"/>
      <c r="J73" s="57"/>
      <c r="K73" s="58"/>
      <c r="L73" s="88">
        <v>651.46415041252726</v>
      </c>
      <c r="M73" s="62">
        <v>1440.2970782860625</v>
      </c>
      <c r="N73" s="62">
        <v>14.405640997642248</v>
      </c>
      <c r="O73" s="62">
        <v>3898.7077419581415</v>
      </c>
      <c r="P73" s="62">
        <v>167.09730080894002</v>
      </c>
      <c r="Q73" s="62">
        <v>2682.7249766205359</v>
      </c>
      <c r="R73" s="63">
        <v>1.2863893657096859</v>
      </c>
      <c r="S73" s="63">
        <v>1.4961813461766145</v>
      </c>
      <c r="T73" s="62">
        <v>149.16273237510109</v>
      </c>
      <c r="U73" s="62">
        <v>21.015576762181393</v>
      </c>
      <c r="V73" s="106">
        <v>14.929760086292257</v>
      </c>
      <c r="W73" s="56"/>
      <c r="X73" s="60"/>
      <c r="Y73" s="56"/>
      <c r="Z73" s="56"/>
      <c r="AA73" s="60"/>
      <c r="AB73" s="56"/>
      <c r="AC73" s="60"/>
      <c r="AD73" s="56"/>
      <c r="AE73" s="56"/>
      <c r="AF73" s="60"/>
      <c r="AG73" s="60"/>
    </row>
    <row r="74" spans="1:33" ht="15" customHeight="1" x14ac:dyDescent="0.15">
      <c r="A74" s="90">
        <v>47</v>
      </c>
      <c r="B74" s="61">
        <v>1</v>
      </c>
      <c r="C74" s="61">
        <v>45</v>
      </c>
      <c r="D74" s="62">
        <v>2531.3216792629328</v>
      </c>
      <c r="E74" s="62">
        <v>93.684469490075557</v>
      </c>
      <c r="F74" s="62">
        <v>58.803053504751695</v>
      </c>
      <c r="G74" s="95">
        <v>363.73494607105647</v>
      </c>
      <c r="H74" s="56"/>
      <c r="I74" s="56"/>
      <c r="J74" s="57"/>
      <c r="K74" s="58"/>
      <c r="L74" s="88">
        <v>597.70399012348537</v>
      </c>
      <c r="M74" s="62">
        <v>1448.6744985178084</v>
      </c>
      <c r="N74" s="62">
        <v>14.135185822545035</v>
      </c>
      <c r="O74" s="62">
        <v>3304.8732610390375</v>
      </c>
      <c r="P74" s="62">
        <v>782.38716872098576</v>
      </c>
      <c r="Q74" s="62">
        <v>1990.6656993005504</v>
      </c>
      <c r="R74" s="63">
        <v>1.2451441774764926</v>
      </c>
      <c r="S74" s="63">
        <v>1.6117739399215927</v>
      </c>
      <c r="T74" s="62">
        <v>108.47843270495535</v>
      </c>
      <c r="U74" s="62">
        <v>18.314530086346142</v>
      </c>
      <c r="V74" s="106">
        <v>15.687032060145681</v>
      </c>
      <c r="W74" s="56"/>
      <c r="X74" s="60"/>
      <c r="Y74" s="56"/>
      <c r="Z74" s="56"/>
      <c r="AA74" s="60"/>
      <c r="AB74" s="56"/>
      <c r="AC74" s="60"/>
      <c r="AD74" s="56"/>
      <c r="AE74" s="56"/>
      <c r="AF74" s="60"/>
      <c r="AG74" s="60"/>
    </row>
    <row r="75" spans="1:33" ht="15" customHeight="1" x14ac:dyDescent="0.15">
      <c r="A75" s="90">
        <v>60</v>
      </c>
      <c r="B75" s="61">
        <v>1</v>
      </c>
      <c r="C75" s="61">
        <v>41</v>
      </c>
      <c r="D75" s="62">
        <v>2555.8610703629756</v>
      </c>
      <c r="E75" s="62">
        <v>106.1257950799807</v>
      </c>
      <c r="F75" s="62">
        <v>78.028052419004979</v>
      </c>
      <c r="G75" s="95">
        <v>311.19297513755453</v>
      </c>
      <c r="H75" s="56"/>
      <c r="I75" s="56"/>
      <c r="J75" s="57"/>
      <c r="K75" s="58"/>
      <c r="L75" s="88">
        <v>888.25091287718601</v>
      </c>
      <c r="M75" s="62">
        <v>1602.6010152463246</v>
      </c>
      <c r="N75" s="62">
        <v>14.549811654763356</v>
      </c>
      <c r="O75" s="62">
        <v>3959.9156118996716</v>
      </c>
      <c r="P75" s="62">
        <v>1070.4144919867833</v>
      </c>
      <c r="Q75" s="62">
        <v>2785.9171106434887</v>
      </c>
      <c r="R75" s="63">
        <v>1.4559700971445781</v>
      </c>
      <c r="S75" s="63">
        <v>2.294324922964496</v>
      </c>
      <c r="T75" s="62">
        <v>160.56151692499608</v>
      </c>
      <c r="U75" s="62">
        <v>18.876581621947963</v>
      </c>
      <c r="V75" s="106">
        <v>15.903740167058567</v>
      </c>
      <c r="W75" s="56"/>
      <c r="X75" s="60"/>
      <c r="Y75" s="56"/>
      <c r="Z75" s="56"/>
      <c r="AA75" s="60"/>
      <c r="AB75" s="56"/>
      <c r="AC75" s="60"/>
      <c r="AD75" s="56"/>
      <c r="AE75" s="56"/>
      <c r="AF75" s="60"/>
      <c r="AG75" s="60"/>
    </row>
    <row r="76" spans="1:33" ht="15" customHeight="1" x14ac:dyDescent="0.15">
      <c r="A76" s="90">
        <v>54</v>
      </c>
      <c r="B76" s="61">
        <v>1</v>
      </c>
      <c r="C76" s="61">
        <v>41</v>
      </c>
      <c r="D76" s="62">
        <v>2561.7853340256875</v>
      </c>
      <c r="E76" s="62">
        <v>101.90158344970065</v>
      </c>
      <c r="F76" s="62">
        <v>64.485804227054714</v>
      </c>
      <c r="G76" s="95">
        <v>373.176589731192</v>
      </c>
      <c r="H76" s="56"/>
      <c r="I76" s="56"/>
      <c r="J76" s="57"/>
      <c r="K76" s="58"/>
      <c r="L76" s="88">
        <v>866.1348772053974</v>
      </c>
      <c r="M76" s="62">
        <v>1712.4925869501603</v>
      </c>
      <c r="N76" s="62">
        <v>14.284744562885034</v>
      </c>
      <c r="O76" s="62">
        <v>3603.368305551076</v>
      </c>
      <c r="P76" s="62">
        <v>306.84919532208357</v>
      </c>
      <c r="Q76" s="62">
        <v>2646.1711126076902</v>
      </c>
      <c r="R76" s="63">
        <v>1.3846999348961748</v>
      </c>
      <c r="S76" s="63">
        <v>2.0238354384860284</v>
      </c>
      <c r="T76" s="62">
        <v>139.65718853914032</v>
      </c>
      <c r="U76" s="62">
        <v>17.030762423890501</v>
      </c>
      <c r="V76" s="106">
        <v>12.178546726968062</v>
      </c>
      <c r="W76" s="56"/>
      <c r="X76" s="60"/>
      <c r="Y76" s="56"/>
      <c r="Z76" s="56"/>
      <c r="AA76" s="60"/>
      <c r="AB76" s="56"/>
      <c r="AC76" s="60"/>
      <c r="AD76" s="56"/>
      <c r="AE76" s="56"/>
      <c r="AF76" s="60"/>
      <c r="AG76" s="60"/>
    </row>
    <row r="77" spans="1:33" ht="15" customHeight="1" x14ac:dyDescent="0.15">
      <c r="A77" s="90">
        <v>70</v>
      </c>
      <c r="B77" s="61">
        <v>1</v>
      </c>
      <c r="C77" s="61">
        <v>32</v>
      </c>
      <c r="D77" s="62">
        <v>2563.9996971477244</v>
      </c>
      <c r="E77" s="62">
        <v>100.71340126776791</v>
      </c>
      <c r="F77" s="62">
        <v>60.231254651161613</v>
      </c>
      <c r="G77" s="95">
        <v>315.34102327883346</v>
      </c>
      <c r="H77" s="56"/>
      <c r="I77" s="56"/>
      <c r="J77" s="57"/>
      <c r="K77" s="58"/>
      <c r="L77" s="88">
        <v>828.23126084540797</v>
      </c>
      <c r="M77" s="62">
        <v>1640.0768934085961</v>
      </c>
      <c r="N77" s="62">
        <v>12.813873013709534</v>
      </c>
      <c r="O77" s="62">
        <v>3097.8715775002815</v>
      </c>
      <c r="P77" s="62">
        <v>235.55432711459429</v>
      </c>
      <c r="Q77" s="62">
        <v>2807.7672876954484</v>
      </c>
      <c r="R77" s="63">
        <v>1.4560850092368067</v>
      </c>
      <c r="S77" s="63">
        <v>1.6253401930852431</v>
      </c>
      <c r="T77" s="62">
        <v>98.878614786491084</v>
      </c>
      <c r="U77" s="62">
        <v>13.145980310738681</v>
      </c>
      <c r="V77" s="106">
        <v>16.54115995772252</v>
      </c>
      <c r="W77" s="56"/>
      <c r="X77" s="60"/>
      <c r="Y77" s="56"/>
      <c r="Z77" s="56"/>
      <c r="AA77" s="60"/>
      <c r="AB77" s="56"/>
      <c r="AC77" s="60"/>
      <c r="AD77" s="56"/>
      <c r="AE77" s="56"/>
      <c r="AF77" s="60"/>
      <c r="AG77" s="60"/>
    </row>
    <row r="78" spans="1:33" ht="15" customHeight="1" x14ac:dyDescent="0.15">
      <c r="A78" s="90">
        <v>26</v>
      </c>
      <c r="B78" s="61">
        <v>1</v>
      </c>
      <c r="C78" s="61">
        <v>36</v>
      </c>
      <c r="D78" s="62">
        <v>2575.9995152340903</v>
      </c>
      <c r="E78" s="62">
        <v>103.66775429579272</v>
      </c>
      <c r="F78" s="62">
        <v>57.735856292975932</v>
      </c>
      <c r="G78" s="95">
        <v>401.16115463524596</v>
      </c>
      <c r="H78" s="56"/>
      <c r="I78" s="56"/>
      <c r="J78" s="57"/>
      <c r="K78" s="58"/>
      <c r="L78" s="88">
        <v>802.82872948466502</v>
      </c>
      <c r="M78" s="62">
        <v>1704.0096203703067</v>
      </c>
      <c r="N78" s="62">
        <v>14.67117030871043</v>
      </c>
      <c r="O78" s="62">
        <v>3916.7198209230196</v>
      </c>
      <c r="P78" s="62">
        <v>404.64561669255642</v>
      </c>
      <c r="Q78" s="62">
        <v>4716.1987206931817</v>
      </c>
      <c r="R78" s="63">
        <v>1.4377597988348108</v>
      </c>
      <c r="S78" s="63">
        <v>1.7661371243082244</v>
      </c>
      <c r="T78" s="62">
        <v>168.37644877457001</v>
      </c>
      <c r="U78" s="62">
        <v>18.092618349072715</v>
      </c>
      <c r="V78" s="106">
        <v>19.639587540845081</v>
      </c>
      <c r="W78" s="56"/>
      <c r="X78" s="60"/>
      <c r="Y78" s="56"/>
      <c r="Z78" s="56"/>
      <c r="AA78" s="60"/>
      <c r="AB78" s="56"/>
      <c r="AC78" s="60"/>
      <c r="AD78" s="56"/>
      <c r="AE78" s="56"/>
      <c r="AF78" s="60"/>
      <c r="AG78" s="60"/>
    </row>
    <row r="79" spans="1:33" ht="15" customHeight="1" x14ac:dyDescent="0.15">
      <c r="A79" s="90">
        <v>34</v>
      </c>
      <c r="B79" s="61">
        <v>1</v>
      </c>
      <c r="C79" s="61">
        <v>58</v>
      </c>
      <c r="D79" s="62">
        <v>2591.9941222879124</v>
      </c>
      <c r="E79" s="62">
        <v>99.771705485885107</v>
      </c>
      <c r="F79" s="62">
        <v>55.685010155130875</v>
      </c>
      <c r="G79" s="95">
        <v>347.90698614722862</v>
      </c>
      <c r="H79" s="56"/>
      <c r="I79" s="56"/>
      <c r="J79" s="57"/>
      <c r="K79" s="58"/>
      <c r="L79" s="88">
        <v>553.72680513704506</v>
      </c>
      <c r="M79" s="62">
        <v>1536.3842716692004</v>
      </c>
      <c r="N79" s="62">
        <v>12.088075600305142</v>
      </c>
      <c r="O79" s="62">
        <v>3332.0093328068428</v>
      </c>
      <c r="P79" s="62">
        <v>215.15432428181998</v>
      </c>
      <c r="Q79" s="62">
        <v>2148.8420472283747</v>
      </c>
      <c r="R79" s="63">
        <v>1.2021044995744679</v>
      </c>
      <c r="S79" s="63">
        <v>1.5786753351948284</v>
      </c>
      <c r="T79" s="62">
        <v>127.32329711348966</v>
      </c>
      <c r="U79" s="62">
        <v>15.290769730269426</v>
      </c>
      <c r="V79" s="106">
        <v>14.182968905433711</v>
      </c>
      <c r="W79" s="56"/>
      <c r="X79" s="60"/>
      <c r="Y79" s="56"/>
      <c r="Z79" s="56"/>
      <c r="AA79" s="60"/>
      <c r="AB79" s="56"/>
      <c r="AC79" s="60"/>
      <c r="AD79" s="56"/>
      <c r="AE79" s="56"/>
      <c r="AF79" s="60"/>
      <c r="AG79" s="60"/>
    </row>
    <row r="80" spans="1:33" ht="15" customHeight="1" x14ac:dyDescent="0.15">
      <c r="A80" s="90">
        <v>51</v>
      </c>
      <c r="B80" s="61">
        <v>1</v>
      </c>
      <c r="C80" s="61">
        <v>51</v>
      </c>
      <c r="D80" s="62">
        <v>2626.9599572177262</v>
      </c>
      <c r="E80" s="62">
        <v>103.91642101999014</v>
      </c>
      <c r="F80" s="62">
        <v>61.843759015297849</v>
      </c>
      <c r="G80" s="95">
        <v>349.56614044626741</v>
      </c>
      <c r="H80" s="56"/>
      <c r="I80" s="56"/>
      <c r="J80" s="57"/>
      <c r="K80" s="58"/>
      <c r="L80" s="88">
        <v>685.44196364825518</v>
      </c>
      <c r="M80" s="62">
        <v>1562.9897485942536</v>
      </c>
      <c r="N80" s="62">
        <v>14.878092069834754</v>
      </c>
      <c r="O80" s="62">
        <v>3993.7211013947576</v>
      </c>
      <c r="P80" s="62">
        <v>410.70636969742827</v>
      </c>
      <c r="Q80" s="62">
        <v>4635.4723342350335</v>
      </c>
      <c r="R80" s="63">
        <v>1.5164764407632745</v>
      </c>
      <c r="S80" s="63">
        <v>1.8215413605695676</v>
      </c>
      <c r="T80" s="62">
        <v>212.81703520639394</v>
      </c>
      <c r="U80" s="62">
        <v>19.937896565828531</v>
      </c>
      <c r="V80" s="106">
        <v>15.859527480402873</v>
      </c>
      <c r="W80" s="56"/>
      <c r="X80" s="60"/>
      <c r="Y80" s="56"/>
      <c r="Z80" s="56"/>
      <c r="AA80" s="60"/>
      <c r="AB80" s="56"/>
      <c r="AC80" s="60"/>
      <c r="AD80" s="56"/>
      <c r="AE80" s="56"/>
      <c r="AF80" s="60"/>
      <c r="AG80" s="60"/>
    </row>
    <row r="81" spans="1:33" ht="15" customHeight="1" x14ac:dyDescent="0.15">
      <c r="A81" s="90">
        <v>42</v>
      </c>
      <c r="B81" s="61">
        <v>1</v>
      </c>
      <c r="C81" s="61">
        <v>41</v>
      </c>
      <c r="D81" s="62">
        <v>2658.0812140845378</v>
      </c>
      <c r="E81" s="62">
        <v>124.20013243656616</v>
      </c>
      <c r="F81" s="62">
        <v>67.209937046689902</v>
      </c>
      <c r="G81" s="95">
        <v>313.3239307208982</v>
      </c>
      <c r="H81" s="56"/>
      <c r="I81" s="56"/>
      <c r="J81" s="57"/>
      <c r="K81" s="58"/>
      <c r="L81" s="88">
        <v>628.68758308983274</v>
      </c>
      <c r="M81" s="62">
        <v>1725.0450780357094</v>
      </c>
      <c r="N81" s="62">
        <v>18.626209177981064</v>
      </c>
      <c r="O81" s="62">
        <v>3938.7152216940258</v>
      </c>
      <c r="P81" s="62">
        <v>162.63025340683927</v>
      </c>
      <c r="Q81" s="62">
        <v>2474.1328080444923</v>
      </c>
      <c r="R81" s="63">
        <v>1.4274498345127</v>
      </c>
      <c r="S81" s="63">
        <v>2.0442319534413467</v>
      </c>
      <c r="T81" s="62">
        <v>134.35826045578713</v>
      </c>
      <c r="U81" s="62">
        <v>19.664518937894144</v>
      </c>
      <c r="V81" s="106">
        <v>19.789283936837677</v>
      </c>
      <c r="W81" s="56"/>
      <c r="X81" s="60"/>
      <c r="Y81" s="56"/>
      <c r="Z81" s="56"/>
      <c r="AA81" s="60"/>
      <c r="AB81" s="56"/>
      <c r="AC81" s="60"/>
      <c r="AD81" s="56"/>
      <c r="AE81" s="56"/>
      <c r="AF81" s="60"/>
      <c r="AG81" s="60"/>
    </row>
    <row r="82" spans="1:33" ht="15" customHeight="1" x14ac:dyDescent="0.15">
      <c r="A82" s="90">
        <v>56</v>
      </c>
      <c r="B82" s="61">
        <v>1</v>
      </c>
      <c r="C82" s="61">
        <v>49</v>
      </c>
      <c r="D82" s="62">
        <v>2670.7682910745048</v>
      </c>
      <c r="E82" s="62">
        <v>99.825326435295878</v>
      </c>
      <c r="F82" s="62">
        <v>61.678061274331647</v>
      </c>
      <c r="G82" s="95">
        <v>417.6231150282739</v>
      </c>
      <c r="H82" s="56"/>
      <c r="I82" s="56"/>
      <c r="J82" s="57"/>
      <c r="K82" s="58"/>
      <c r="L82" s="88">
        <v>771.15127376555733</v>
      </c>
      <c r="M82" s="62">
        <v>1629.3337350853485</v>
      </c>
      <c r="N82" s="62">
        <v>13.240134802562963</v>
      </c>
      <c r="O82" s="62">
        <v>3389.5918774878764</v>
      </c>
      <c r="P82" s="62">
        <v>262.83506010442932</v>
      </c>
      <c r="Q82" s="62">
        <v>2759.7670036130899</v>
      </c>
      <c r="R82" s="63">
        <v>1.4181778920838395</v>
      </c>
      <c r="S82" s="63">
        <v>1.6209494460239289</v>
      </c>
      <c r="T82" s="62">
        <v>138.24104698006855</v>
      </c>
      <c r="U82" s="62">
        <v>16.379775027941037</v>
      </c>
      <c r="V82" s="106">
        <v>14.292855556793732</v>
      </c>
      <c r="W82" s="56"/>
      <c r="X82" s="60"/>
      <c r="Y82" s="56"/>
      <c r="Z82" s="56"/>
      <c r="AA82" s="60"/>
      <c r="AB82" s="56"/>
      <c r="AC82" s="60"/>
      <c r="AD82" s="56"/>
      <c r="AE82" s="56"/>
      <c r="AF82" s="60"/>
      <c r="AG82" s="60"/>
    </row>
    <row r="83" spans="1:33" ht="15" customHeight="1" x14ac:dyDescent="0.15">
      <c r="A83" s="90">
        <v>19</v>
      </c>
      <c r="B83" s="61">
        <v>1</v>
      </c>
      <c r="C83" s="61">
        <v>43</v>
      </c>
      <c r="D83" s="62">
        <v>2710.6045859242195</v>
      </c>
      <c r="E83" s="62">
        <v>99.706907304582515</v>
      </c>
      <c r="F83" s="62">
        <v>55.331067173657225</v>
      </c>
      <c r="G83" s="95">
        <v>405.6124784678247</v>
      </c>
      <c r="H83" s="56"/>
      <c r="I83" s="56"/>
      <c r="J83" s="57"/>
      <c r="K83" s="58"/>
      <c r="L83" s="88">
        <v>913.01342704151114</v>
      </c>
      <c r="M83" s="62">
        <v>1737.3046828413292</v>
      </c>
      <c r="N83" s="62">
        <v>14.134218852991173</v>
      </c>
      <c r="O83" s="62">
        <v>3835.5947358762555</v>
      </c>
      <c r="P83" s="62">
        <v>911.84662809678571</v>
      </c>
      <c r="Q83" s="62">
        <v>4022.5771532127392</v>
      </c>
      <c r="R83" s="63">
        <v>1.8312948047208144</v>
      </c>
      <c r="S83" s="63">
        <v>2.0196656027924251</v>
      </c>
      <c r="T83" s="62">
        <v>144.10364673466714</v>
      </c>
      <c r="U83" s="62">
        <v>18.078553807324933</v>
      </c>
      <c r="V83" s="106">
        <v>11.35160440814124</v>
      </c>
      <c r="W83" s="56"/>
      <c r="X83" s="60"/>
      <c r="Y83" s="56"/>
      <c r="Z83" s="56"/>
      <c r="AA83" s="60"/>
      <c r="AB83" s="56"/>
      <c r="AC83" s="60"/>
      <c r="AD83" s="56"/>
      <c r="AE83" s="56"/>
      <c r="AF83" s="60"/>
      <c r="AG83" s="60"/>
    </row>
    <row r="84" spans="1:33" ht="15" customHeight="1" x14ac:dyDescent="0.15">
      <c r="A84" s="90">
        <v>80</v>
      </c>
      <c r="B84" s="61">
        <v>1</v>
      </c>
      <c r="C84" s="61">
        <v>50</v>
      </c>
      <c r="D84" s="62">
        <v>2723.2817870059671</v>
      </c>
      <c r="E84" s="62">
        <v>109.38455268230292</v>
      </c>
      <c r="F84" s="62">
        <v>77.161715396053495</v>
      </c>
      <c r="G84" s="95">
        <v>319.65312564505984</v>
      </c>
      <c r="H84" s="56"/>
      <c r="I84" s="56"/>
      <c r="J84" s="57"/>
      <c r="K84" s="58"/>
      <c r="L84" s="88">
        <v>568.09190659322769</v>
      </c>
      <c r="M84" s="62">
        <v>1512.4896690449714</v>
      </c>
      <c r="N84" s="62">
        <v>16.764207734402998</v>
      </c>
      <c r="O84" s="62">
        <v>3827.9955328231822</v>
      </c>
      <c r="P84" s="62">
        <v>863.64642857142849</v>
      </c>
      <c r="Q84" s="62">
        <v>8886.2404352428584</v>
      </c>
      <c r="R84" s="63">
        <v>1.3567403066217714</v>
      </c>
      <c r="S84" s="63">
        <v>1.8070575803477424</v>
      </c>
      <c r="T84" s="62">
        <v>188.45306407873642</v>
      </c>
      <c r="U84" s="62">
        <v>13.465971064642002</v>
      </c>
      <c r="V84" s="106">
        <v>11.641387488102776</v>
      </c>
      <c r="W84" s="56"/>
      <c r="X84" s="60"/>
      <c r="Y84" s="56"/>
      <c r="Z84" s="56"/>
      <c r="AA84" s="60"/>
      <c r="AB84" s="56"/>
      <c r="AC84" s="60"/>
      <c r="AD84" s="56"/>
      <c r="AE84" s="56"/>
      <c r="AF84" s="60"/>
      <c r="AG84" s="60"/>
    </row>
    <row r="85" spans="1:33" ht="15" customHeight="1" x14ac:dyDescent="0.15">
      <c r="A85" s="90">
        <v>53</v>
      </c>
      <c r="B85" s="61">
        <v>1</v>
      </c>
      <c r="C85" s="61">
        <v>55</v>
      </c>
      <c r="D85" s="62">
        <v>2727.8336711896432</v>
      </c>
      <c r="E85" s="62">
        <v>118.90738618619523</v>
      </c>
      <c r="F85" s="62">
        <v>64.485998768846471</v>
      </c>
      <c r="G85" s="95">
        <v>292.7431626285848</v>
      </c>
      <c r="H85" s="56"/>
      <c r="I85" s="56"/>
      <c r="J85" s="57"/>
      <c r="K85" s="58"/>
      <c r="L85" s="88">
        <v>1046.9103009485718</v>
      </c>
      <c r="M85" s="62">
        <v>1865.7066583723699</v>
      </c>
      <c r="N85" s="62">
        <v>15.336951453195468</v>
      </c>
      <c r="O85" s="62">
        <v>4022.4633015238496</v>
      </c>
      <c r="P85" s="62">
        <v>383.98290346211678</v>
      </c>
      <c r="Q85" s="62">
        <v>3516.2761045222564</v>
      </c>
      <c r="R85" s="63">
        <v>1.4481489271423713</v>
      </c>
      <c r="S85" s="63">
        <v>1.9691584522907315</v>
      </c>
      <c r="T85" s="62">
        <v>153.48287667718321</v>
      </c>
      <c r="U85" s="62">
        <v>16.614659094773931</v>
      </c>
      <c r="V85" s="106">
        <v>25.228581391348879</v>
      </c>
      <c r="W85" s="56"/>
      <c r="X85" s="60"/>
      <c r="Y85" s="56"/>
      <c r="Z85" s="56"/>
      <c r="AA85" s="60"/>
      <c r="AB85" s="56"/>
      <c r="AC85" s="60"/>
      <c r="AD85" s="56"/>
      <c r="AE85" s="56"/>
      <c r="AF85" s="60"/>
      <c r="AG85" s="60"/>
    </row>
    <row r="86" spans="1:33" ht="15" customHeight="1" x14ac:dyDescent="0.15">
      <c r="A86" s="90">
        <v>21</v>
      </c>
      <c r="B86" s="61">
        <v>1</v>
      </c>
      <c r="C86" s="61">
        <v>45</v>
      </c>
      <c r="D86" s="62">
        <v>2757.5873620013149</v>
      </c>
      <c r="E86" s="62">
        <v>116.31561798077739</v>
      </c>
      <c r="F86" s="62">
        <v>63.318363049350616</v>
      </c>
      <c r="G86" s="95">
        <v>346.68586889045304</v>
      </c>
      <c r="H86" s="56"/>
      <c r="I86" s="56"/>
      <c r="J86" s="57"/>
      <c r="K86" s="58"/>
      <c r="L86" s="88">
        <v>798.94474851753705</v>
      </c>
      <c r="M86" s="62">
        <v>1850.7843650812781</v>
      </c>
      <c r="N86" s="62">
        <v>15.412315850277821</v>
      </c>
      <c r="O86" s="62">
        <v>3742.3474069950485</v>
      </c>
      <c r="P86" s="62">
        <v>225.52290026533575</v>
      </c>
      <c r="Q86" s="62">
        <v>3118.7524586637001</v>
      </c>
      <c r="R86" s="63">
        <v>1.3834817768284109</v>
      </c>
      <c r="S86" s="63">
        <v>2.0930501298943081</v>
      </c>
      <c r="T86" s="62">
        <v>96.118287013927869</v>
      </c>
      <c r="U86" s="62">
        <v>17.501079052957429</v>
      </c>
      <c r="V86" s="106">
        <v>19.587124292506338</v>
      </c>
      <c r="W86" s="56"/>
      <c r="X86" s="60"/>
      <c r="Y86" s="56"/>
      <c r="Z86" s="56"/>
      <c r="AA86" s="60"/>
      <c r="AB86" s="56"/>
      <c r="AC86" s="60"/>
      <c r="AD86" s="56"/>
      <c r="AE86" s="56"/>
      <c r="AF86" s="60"/>
      <c r="AG86" s="60"/>
    </row>
    <row r="87" spans="1:33" ht="15" customHeight="1" x14ac:dyDescent="0.15">
      <c r="A87" s="90">
        <v>4</v>
      </c>
      <c r="B87" s="61">
        <v>1</v>
      </c>
      <c r="C87" s="61">
        <v>44</v>
      </c>
      <c r="D87" s="62">
        <v>2770.0283549126038</v>
      </c>
      <c r="E87" s="62">
        <v>106.99275206417148</v>
      </c>
      <c r="F87" s="62">
        <v>62.998825315494003</v>
      </c>
      <c r="G87" s="95">
        <v>378.63215596351478</v>
      </c>
      <c r="H87" s="56"/>
      <c r="I87" s="56"/>
      <c r="J87" s="57"/>
      <c r="K87" s="58"/>
      <c r="L87" s="88">
        <v>660.01557848493383</v>
      </c>
      <c r="M87" s="62">
        <v>1671.4427571553194</v>
      </c>
      <c r="N87" s="62">
        <v>14.574855279606993</v>
      </c>
      <c r="O87" s="62">
        <v>4226.126434815611</v>
      </c>
      <c r="P87" s="62">
        <v>702.16576172183056</v>
      </c>
      <c r="Q87" s="62">
        <v>4065.415418975866</v>
      </c>
      <c r="R87" s="63">
        <v>1.4528054174894138</v>
      </c>
      <c r="S87" s="63">
        <v>1.9836037550178574</v>
      </c>
      <c r="T87" s="62">
        <v>184.17327423826174</v>
      </c>
      <c r="U87" s="62">
        <v>19.194041672868714</v>
      </c>
      <c r="V87" s="106">
        <v>16.610790593491533</v>
      </c>
      <c r="W87" s="56"/>
      <c r="X87" s="60"/>
      <c r="Y87" s="56"/>
      <c r="Z87" s="56"/>
      <c r="AA87" s="60"/>
      <c r="AB87" s="56"/>
      <c r="AC87" s="60"/>
      <c r="AD87" s="56"/>
      <c r="AE87" s="56"/>
      <c r="AF87" s="60"/>
      <c r="AG87" s="60"/>
    </row>
    <row r="88" spans="1:33" ht="15" customHeight="1" x14ac:dyDescent="0.15">
      <c r="A88" s="90">
        <v>5</v>
      </c>
      <c r="B88" s="61">
        <v>1</v>
      </c>
      <c r="C88" s="61">
        <v>30</v>
      </c>
      <c r="D88" s="62">
        <v>2772.1374760456742</v>
      </c>
      <c r="E88" s="62">
        <v>138.17400691893081</v>
      </c>
      <c r="F88" s="62">
        <v>89.121883663216252</v>
      </c>
      <c r="G88" s="95">
        <v>348.97265684627877</v>
      </c>
      <c r="H88" s="56"/>
      <c r="I88" s="56"/>
      <c r="J88" s="57"/>
      <c r="K88" s="58"/>
      <c r="L88" s="88">
        <v>1019.4405140697346</v>
      </c>
      <c r="M88" s="62">
        <v>2021.6981965645209</v>
      </c>
      <c r="N88" s="62">
        <v>20.47480638654201</v>
      </c>
      <c r="O88" s="62">
        <v>4772.4284964502049</v>
      </c>
      <c r="P88" s="62">
        <v>259.68127361847075</v>
      </c>
      <c r="Q88" s="62">
        <v>5683.7772398116913</v>
      </c>
      <c r="R88" s="63">
        <v>1.7350938434448817</v>
      </c>
      <c r="S88" s="63">
        <v>2.5406180160376395</v>
      </c>
      <c r="T88" s="62">
        <v>189.07518167315183</v>
      </c>
      <c r="U88" s="62">
        <v>24.470859816310032</v>
      </c>
      <c r="V88" s="106">
        <v>18.710191959325932</v>
      </c>
      <c r="W88" s="56"/>
      <c r="X88" s="60"/>
      <c r="Y88" s="56"/>
      <c r="Z88" s="56"/>
      <c r="AA88" s="60"/>
      <c r="AB88" s="56"/>
      <c r="AC88" s="60"/>
      <c r="AD88" s="56"/>
      <c r="AE88" s="56"/>
      <c r="AF88" s="60"/>
      <c r="AG88" s="60"/>
    </row>
    <row r="89" spans="1:33" ht="15" customHeight="1" x14ac:dyDescent="0.15">
      <c r="A89" s="90">
        <v>28</v>
      </c>
      <c r="B89" s="61">
        <v>1</v>
      </c>
      <c r="C89" s="61">
        <v>39</v>
      </c>
      <c r="D89" s="62">
        <v>2793.7281560621232</v>
      </c>
      <c r="E89" s="62">
        <v>97.891524388224141</v>
      </c>
      <c r="F89" s="62">
        <v>49.405511204259611</v>
      </c>
      <c r="G89" s="95">
        <v>434.90626425078062</v>
      </c>
      <c r="H89" s="56"/>
      <c r="I89" s="56"/>
      <c r="J89" s="57"/>
      <c r="K89" s="58"/>
      <c r="L89" s="88">
        <v>494.77346892423702</v>
      </c>
      <c r="M89" s="62">
        <v>1462.707909350358</v>
      </c>
      <c r="N89" s="62">
        <v>13.016234668554175</v>
      </c>
      <c r="O89" s="62">
        <v>3173.577286583477</v>
      </c>
      <c r="P89" s="62">
        <v>134.40618364403932</v>
      </c>
      <c r="Q89" s="62">
        <v>1902.0042111621276</v>
      </c>
      <c r="R89" s="63">
        <v>1.4417745222268281</v>
      </c>
      <c r="S89" s="63">
        <v>1.4277832724071788</v>
      </c>
      <c r="T89" s="62">
        <v>135.63104864596966</v>
      </c>
      <c r="U89" s="62">
        <v>15.870195065708925</v>
      </c>
      <c r="V89" s="106">
        <v>15.541931728447599</v>
      </c>
      <c r="W89" s="56"/>
      <c r="X89" s="60"/>
      <c r="Y89" s="56"/>
      <c r="Z89" s="56"/>
      <c r="AA89" s="60"/>
      <c r="AB89" s="56"/>
      <c r="AC89" s="60"/>
      <c r="AD89" s="56"/>
      <c r="AE89" s="56"/>
      <c r="AF89" s="60"/>
      <c r="AG89" s="60"/>
    </row>
    <row r="90" spans="1:33" ht="15" customHeight="1" x14ac:dyDescent="0.15">
      <c r="A90" s="90">
        <v>72</v>
      </c>
      <c r="B90" s="61">
        <v>1</v>
      </c>
      <c r="C90" s="61">
        <v>50</v>
      </c>
      <c r="D90" s="62">
        <v>2804.9348077517275</v>
      </c>
      <c r="E90" s="62">
        <v>100.79993023756039</v>
      </c>
      <c r="F90" s="62">
        <v>68.298169423244005</v>
      </c>
      <c r="G90" s="95">
        <v>398.40703941043068</v>
      </c>
      <c r="H90" s="56"/>
      <c r="I90" s="56"/>
      <c r="J90" s="57"/>
      <c r="K90" s="58"/>
      <c r="L90" s="88">
        <v>654.39691452687123</v>
      </c>
      <c r="M90" s="62">
        <v>1571.7516363406953</v>
      </c>
      <c r="N90" s="62">
        <v>13.109207454966068</v>
      </c>
      <c r="O90" s="62">
        <v>3399.4300702707301</v>
      </c>
      <c r="P90" s="62">
        <v>469.41935714285717</v>
      </c>
      <c r="Q90" s="62">
        <v>3636.138580252215</v>
      </c>
      <c r="R90" s="63">
        <v>1.4712214307091032</v>
      </c>
      <c r="S90" s="63">
        <v>1.6198838324511569</v>
      </c>
      <c r="T90" s="62">
        <v>133.95256405395179</v>
      </c>
      <c r="U90" s="62">
        <v>15.750845719146357</v>
      </c>
      <c r="V90" s="106">
        <v>14.029632109318754</v>
      </c>
      <c r="W90" s="56"/>
      <c r="X90" s="60"/>
      <c r="Y90" s="56"/>
      <c r="Z90" s="56"/>
      <c r="AA90" s="60"/>
      <c r="AB90" s="56"/>
      <c r="AC90" s="60"/>
      <c r="AD90" s="56"/>
      <c r="AE90" s="56"/>
      <c r="AF90" s="60"/>
      <c r="AG90" s="60"/>
    </row>
    <row r="91" spans="1:33" ht="15" customHeight="1" x14ac:dyDescent="0.15">
      <c r="A91" s="90">
        <v>12</v>
      </c>
      <c r="B91" s="61">
        <v>1</v>
      </c>
      <c r="C91" s="61">
        <v>40</v>
      </c>
      <c r="D91" s="62">
        <v>2817.9699171398247</v>
      </c>
      <c r="E91" s="62">
        <v>103.19332674813752</v>
      </c>
      <c r="F91" s="62">
        <v>62.023441613602941</v>
      </c>
      <c r="G91" s="95">
        <v>420.88151910147457</v>
      </c>
      <c r="H91" s="56"/>
      <c r="I91" s="56"/>
      <c r="J91" s="57"/>
      <c r="K91" s="58"/>
      <c r="L91" s="88">
        <v>773.70643540538083</v>
      </c>
      <c r="M91" s="62">
        <v>1649.8596285981396</v>
      </c>
      <c r="N91" s="62">
        <v>13.70241124806507</v>
      </c>
      <c r="O91" s="62">
        <v>3508.4726332418691</v>
      </c>
      <c r="P91" s="62">
        <v>924.92271558073355</v>
      </c>
      <c r="Q91" s="62">
        <v>3214.5081225454524</v>
      </c>
      <c r="R91" s="63">
        <v>1.5013880922936285</v>
      </c>
      <c r="S91" s="63">
        <v>1.9320069777605886</v>
      </c>
      <c r="T91" s="62">
        <v>115.94019568940358</v>
      </c>
      <c r="U91" s="62">
        <v>16.637183197060395</v>
      </c>
      <c r="V91" s="106">
        <v>17.337073074010551</v>
      </c>
      <c r="W91" s="56"/>
      <c r="X91" s="60"/>
      <c r="Y91" s="56"/>
      <c r="Z91" s="56"/>
      <c r="AA91" s="60"/>
      <c r="AB91" s="56"/>
      <c r="AC91" s="60"/>
      <c r="AD91" s="56"/>
      <c r="AE91" s="56"/>
      <c r="AF91" s="60"/>
      <c r="AG91" s="60"/>
    </row>
    <row r="92" spans="1:33" ht="15" customHeight="1" x14ac:dyDescent="0.15">
      <c r="A92" s="90">
        <v>62</v>
      </c>
      <c r="B92" s="61">
        <v>1</v>
      </c>
      <c r="C92" s="61">
        <v>40</v>
      </c>
      <c r="D92" s="62">
        <v>2882.2590461232285</v>
      </c>
      <c r="E92" s="62">
        <v>112.9143470505917</v>
      </c>
      <c r="F92" s="62">
        <v>64.817324936814003</v>
      </c>
      <c r="G92" s="95">
        <v>344.10345755123609</v>
      </c>
      <c r="H92" s="56"/>
      <c r="I92" s="56"/>
      <c r="J92" s="57"/>
      <c r="K92" s="58"/>
      <c r="L92" s="88">
        <v>825.49815494827021</v>
      </c>
      <c r="M92" s="62">
        <v>1769.3456789656825</v>
      </c>
      <c r="N92" s="62">
        <v>13.889728125543499</v>
      </c>
      <c r="O92" s="62">
        <v>3540.7073880423877</v>
      </c>
      <c r="P92" s="62">
        <v>383.93045604437827</v>
      </c>
      <c r="Q92" s="62">
        <v>2532.9790145036791</v>
      </c>
      <c r="R92" s="63">
        <v>1.4107304959206355</v>
      </c>
      <c r="S92" s="63">
        <v>1.9451748474641712</v>
      </c>
      <c r="T92" s="62">
        <v>125.72149618188857</v>
      </c>
      <c r="U92" s="62">
        <v>14.101991192764178</v>
      </c>
      <c r="V92" s="106">
        <v>13.88928587118107</v>
      </c>
      <c r="W92" s="56"/>
      <c r="X92" s="60"/>
      <c r="Y92" s="56"/>
      <c r="Z92" s="56"/>
      <c r="AA92" s="60"/>
      <c r="AB92" s="56"/>
      <c r="AC92" s="60"/>
      <c r="AD92" s="56"/>
      <c r="AE92" s="56"/>
      <c r="AF92" s="60"/>
      <c r="AG92" s="60"/>
    </row>
    <row r="93" spans="1:33" ht="15" customHeight="1" x14ac:dyDescent="0.15">
      <c r="A93" s="90">
        <v>55</v>
      </c>
      <c r="B93" s="61">
        <v>1</v>
      </c>
      <c r="C93" s="61">
        <v>48</v>
      </c>
      <c r="D93" s="62">
        <v>2965.0284645360507</v>
      </c>
      <c r="E93" s="62">
        <v>108.73804762919009</v>
      </c>
      <c r="F93" s="62">
        <v>65.927513571267681</v>
      </c>
      <c r="G93" s="95">
        <v>429.97278219141469</v>
      </c>
      <c r="H93" s="56"/>
      <c r="I93" s="56"/>
      <c r="J93" s="57"/>
      <c r="K93" s="58"/>
      <c r="L93" s="88">
        <v>882.48154307282334</v>
      </c>
      <c r="M93" s="62">
        <v>1752.3347398832643</v>
      </c>
      <c r="N93" s="62">
        <v>18.743926598310534</v>
      </c>
      <c r="O93" s="62">
        <v>3978.2960521790105</v>
      </c>
      <c r="P93" s="62">
        <v>2400.8035906481819</v>
      </c>
      <c r="Q93" s="62">
        <v>3627.6560569608259</v>
      </c>
      <c r="R93" s="63">
        <v>1.5439313612616352</v>
      </c>
      <c r="S93" s="63">
        <v>2.313136470568264</v>
      </c>
      <c r="T93" s="62">
        <v>165.38666541300645</v>
      </c>
      <c r="U93" s="62">
        <v>19.572652936588753</v>
      </c>
      <c r="V93" s="106">
        <v>18.099230720973434</v>
      </c>
      <c r="W93" s="56"/>
      <c r="X93" s="60"/>
      <c r="Y93" s="56"/>
      <c r="Z93" s="56"/>
      <c r="AA93" s="60"/>
      <c r="AB93" s="56"/>
      <c r="AC93" s="60"/>
      <c r="AD93" s="56"/>
      <c r="AE93" s="56"/>
      <c r="AF93" s="60"/>
      <c r="AG93" s="60"/>
    </row>
    <row r="94" spans="1:33" ht="15" customHeight="1" x14ac:dyDescent="0.15">
      <c r="A94" s="90">
        <v>90</v>
      </c>
      <c r="B94" s="61">
        <v>1</v>
      </c>
      <c r="C94" s="61">
        <v>42</v>
      </c>
      <c r="D94" s="62">
        <v>2974.1892616063196</v>
      </c>
      <c r="E94" s="62">
        <v>86.070741702315772</v>
      </c>
      <c r="F94" s="62">
        <v>61.89120728002915</v>
      </c>
      <c r="G94" s="95">
        <v>256.51542811751852</v>
      </c>
      <c r="H94" s="56"/>
      <c r="I94" s="56"/>
      <c r="J94" s="57"/>
      <c r="K94" s="58"/>
      <c r="L94" s="88">
        <v>497.25844159752722</v>
      </c>
      <c r="M94" s="62">
        <v>1258.5869860759215</v>
      </c>
      <c r="N94" s="62">
        <v>9.4235530222834996</v>
      </c>
      <c r="O94" s="62">
        <v>3552.3122947390016</v>
      </c>
      <c r="P94" s="62">
        <v>293.55616516865001</v>
      </c>
      <c r="Q94" s="62">
        <v>2398.7103554835967</v>
      </c>
      <c r="R94" s="63">
        <v>1.301048979690957</v>
      </c>
      <c r="S94" s="63">
        <v>1.5208660883068572</v>
      </c>
      <c r="T94" s="62">
        <v>147.18833595394497</v>
      </c>
      <c r="U94" s="62">
        <v>14.642394793282714</v>
      </c>
      <c r="V94" s="106">
        <v>8.4243006918235981</v>
      </c>
      <c r="W94" s="56"/>
      <c r="X94" s="60"/>
      <c r="Y94" s="56"/>
      <c r="Z94" s="56"/>
      <c r="AA94" s="60"/>
      <c r="AB94" s="56"/>
      <c r="AC94" s="60"/>
      <c r="AD94" s="56"/>
      <c r="AE94" s="56"/>
      <c r="AF94" s="60"/>
      <c r="AG94" s="60"/>
    </row>
    <row r="95" spans="1:33" ht="15" customHeight="1" x14ac:dyDescent="0.15">
      <c r="A95" s="90">
        <v>75</v>
      </c>
      <c r="B95" s="61">
        <v>1</v>
      </c>
      <c r="C95" s="61">
        <v>41</v>
      </c>
      <c r="D95" s="62">
        <v>3009.7341343506373</v>
      </c>
      <c r="E95" s="62">
        <v>113.60618590863828</v>
      </c>
      <c r="F95" s="62">
        <v>80.795699102311985</v>
      </c>
      <c r="G95" s="95">
        <v>393.09435160163309</v>
      </c>
      <c r="H95" s="56"/>
      <c r="I95" s="56"/>
      <c r="J95" s="57"/>
      <c r="K95" s="58"/>
      <c r="L95" s="88">
        <v>861.02072178479659</v>
      </c>
      <c r="M95" s="62">
        <v>1652.6138834720507</v>
      </c>
      <c r="N95" s="62">
        <v>18.451610412797145</v>
      </c>
      <c r="O95" s="62">
        <v>4463.7728929366704</v>
      </c>
      <c r="P95" s="62">
        <v>371.42216940367138</v>
      </c>
      <c r="Q95" s="62">
        <v>5391.8410147495906</v>
      </c>
      <c r="R95" s="63">
        <v>1.7766761603190857</v>
      </c>
      <c r="S95" s="63">
        <v>2.0046852330747469</v>
      </c>
      <c r="T95" s="62">
        <v>275.32651363875817</v>
      </c>
      <c r="U95" s="62">
        <v>23.046261573506108</v>
      </c>
      <c r="V95" s="106">
        <v>18.395328024988476</v>
      </c>
      <c r="W95" s="56"/>
      <c r="X95" s="60"/>
      <c r="Y95" s="56"/>
      <c r="Z95" s="56"/>
      <c r="AA95" s="60"/>
      <c r="AB95" s="56"/>
      <c r="AC95" s="60"/>
      <c r="AD95" s="56"/>
      <c r="AE95" s="56"/>
      <c r="AF95" s="60"/>
      <c r="AG95" s="60"/>
    </row>
    <row r="96" spans="1:33" ht="15" customHeight="1" x14ac:dyDescent="0.15">
      <c r="A96" s="90">
        <v>69</v>
      </c>
      <c r="B96" s="61">
        <v>1</v>
      </c>
      <c r="C96" s="61">
        <v>38</v>
      </c>
      <c r="D96" s="62">
        <v>3012.5789457055334</v>
      </c>
      <c r="E96" s="62">
        <v>109.92673916926037</v>
      </c>
      <c r="F96" s="62">
        <v>52.090185065861078</v>
      </c>
      <c r="G96" s="95">
        <v>400.73595728294788</v>
      </c>
      <c r="H96" s="56"/>
      <c r="I96" s="56"/>
      <c r="J96" s="57"/>
      <c r="K96" s="58"/>
      <c r="L96" s="88">
        <v>868.98785114035968</v>
      </c>
      <c r="M96" s="62">
        <v>1844.4972147949918</v>
      </c>
      <c r="N96" s="62">
        <v>16.906403648557138</v>
      </c>
      <c r="O96" s="62">
        <v>4087.6112282083086</v>
      </c>
      <c r="P96" s="62">
        <v>586.62556197290212</v>
      </c>
      <c r="Q96" s="62">
        <v>4188.4221795253861</v>
      </c>
      <c r="R96" s="63">
        <v>1.5216040909598567</v>
      </c>
      <c r="S96" s="63">
        <v>1.7727594621351075</v>
      </c>
      <c r="T96" s="62">
        <v>165.99353735985321</v>
      </c>
      <c r="U96" s="62">
        <v>19.89163317266561</v>
      </c>
      <c r="V96" s="106">
        <v>19.631111682927884</v>
      </c>
      <c r="W96" s="56"/>
      <c r="X96" s="60"/>
      <c r="Y96" s="56"/>
      <c r="Z96" s="56"/>
      <c r="AA96" s="60"/>
      <c r="AB96" s="56"/>
      <c r="AC96" s="60"/>
      <c r="AD96" s="56"/>
      <c r="AE96" s="56"/>
      <c r="AF96" s="60"/>
      <c r="AG96" s="60"/>
    </row>
    <row r="97" spans="1:33" ht="15" customHeight="1" x14ac:dyDescent="0.15">
      <c r="A97" s="90">
        <v>6</v>
      </c>
      <c r="B97" s="61">
        <v>1</v>
      </c>
      <c r="C97" s="61">
        <v>36</v>
      </c>
      <c r="D97" s="62">
        <v>3041.2542756610624</v>
      </c>
      <c r="E97" s="62">
        <v>109.15266903651549</v>
      </c>
      <c r="F97" s="62">
        <v>58.408389906127574</v>
      </c>
      <c r="G97" s="95">
        <v>458.84609052216035</v>
      </c>
      <c r="H97" s="56"/>
      <c r="I97" s="56"/>
      <c r="J97" s="57"/>
      <c r="K97" s="58"/>
      <c r="L97" s="88">
        <v>889.02032752919638</v>
      </c>
      <c r="M97" s="62">
        <v>1762.5896644102481</v>
      </c>
      <c r="N97" s="62">
        <v>18.732169644605968</v>
      </c>
      <c r="O97" s="62">
        <v>4052.2346636791594</v>
      </c>
      <c r="P97" s="62">
        <v>157.03723088921575</v>
      </c>
      <c r="Q97" s="62">
        <v>6558.8205022271186</v>
      </c>
      <c r="R97" s="63">
        <v>1.3650497273422926</v>
      </c>
      <c r="S97" s="63">
        <v>1.5922032889788855</v>
      </c>
      <c r="T97" s="62">
        <v>166.12189759874926</v>
      </c>
      <c r="U97" s="62">
        <v>23.98668418707032</v>
      </c>
      <c r="V97" s="106">
        <v>18.873471557756368</v>
      </c>
      <c r="W97" s="56"/>
      <c r="X97" s="60"/>
      <c r="Y97" s="56"/>
      <c r="Z97" s="56"/>
      <c r="AA97" s="60"/>
      <c r="AB97" s="56"/>
      <c r="AC97" s="60"/>
      <c r="AD97" s="56"/>
      <c r="AE97" s="56"/>
      <c r="AF97" s="60"/>
      <c r="AG97" s="60"/>
    </row>
    <row r="98" spans="1:33" ht="15" customHeight="1" x14ac:dyDescent="0.15">
      <c r="A98" s="90">
        <v>65</v>
      </c>
      <c r="B98" s="61">
        <v>1</v>
      </c>
      <c r="C98" s="61">
        <v>34</v>
      </c>
      <c r="D98" s="62">
        <v>3050.9345952624603</v>
      </c>
      <c r="E98" s="62">
        <v>112.03161884114023</v>
      </c>
      <c r="F98" s="62">
        <v>67.984532061940868</v>
      </c>
      <c r="G98" s="95">
        <v>467.29020511522003</v>
      </c>
      <c r="H98" s="56"/>
      <c r="I98" s="56"/>
      <c r="J98" s="57"/>
      <c r="K98" s="58"/>
      <c r="L98" s="88">
        <v>686.38191198942343</v>
      </c>
      <c r="M98" s="62">
        <v>1739.4692269728996</v>
      </c>
      <c r="N98" s="62">
        <v>16.259576392636497</v>
      </c>
      <c r="O98" s="62">
        <v>3749.4371404695485</v>
      </c>
      <c r="P98" s="62">
        <v>280.74795491641856</v>
      </c>
      <c r="Q98" s="62">
        <v>3143.3814750575912</v>
      </c>
      <c r="R98" s="63">
        <v>1.7827130894043606</v>
      </c>
      <c r="S98" s="63">
        <v>1.6718886656586673</v>
      </c>
      <c r="T98" s="62">
        <v>145.25475814346788</v>
      </c>
      <c r="U98" s="62">
        <v>19.056955485415823</v>
      </c>
      <c r="V98" s="106">
        <v>17.686627826001811</v>
      </c>
      <c r="W98" s="56"/>
      <c r="X98" s="60"/>
      <c r="Y98" s="56"/>
      <c r="Z98" s="56"/>
      <c r="AA98" s="60"/>
      <c r="AB98" s="56"/>
      <c r="AC98" s="60"/>
      <c r="AD98" s="56"/>
      <c r="AE98" s="56"/>
      <c r="AF98" s="60"/>
      <c r="AG98" s="60"/>
    </row>
    <row r="99" spans="1:33" ht="15" customHeight="1" x14ac:dyDescent="0.15">
      <c r="A99" s="90">
        <v>17</v>
      </c>
      <c r="B99" s="61">
        <v>1</v>
      </c>
      <c r="C99" s="61">
        <v>52</v>
      </c>
      <c r="D99" s="62">
        <v>3056.7962939254453</v>
      </c>
      <c r="E99" s="62">
        <v>122.65382039948248</v>
      </c>
      <c r="F99" s="62">
        <v>70.021292948838024</v>
      </c>
      <c r="G99" s="95">
        <v>452.82395352470746</v>
      </c>
      <c r="H99" s="56"/>
      <c r="I99" s="56"/>
      <c r="J99" s="57"/>
      <c r="K99" s="58"/>
      <c r="L99" s="88">
        <v>766.80337706468777</v>
      </c>
      <c r="M99" s="62">
        <v>1865.3593366895498</v>
      </c>
      <c r="N99" s="62">
        <v>14.791604429507784</v>
      </c>
      <c r="O99" s="62">
        <v>3712.2765879302206</v>
      </c>
      <c r="P99" s="62">
        <v>812.33777372110683</v>
      </c>
      <c r="Q99" s="62">
        <v>2881.8563180079022</v>
      </c>
      <c r="R99" s="63">
        <v>1.649697497434268</v>
      </c>
      <c r="S99" s="63">
        <v>1.8370549854741358</v>
      </c>
      <c r="T99" s="62">
        <v>102.09647166205465</v>
      </c>
      <c r="U99" s="62">
        <v>18.006318549986535</v>
      </c>
      <c r="V99" s="106">
        <v>12.991526593054644</v>
      </c>
      <c r="W99" s="56"/>
      <c r="X99" s="60"/>
      <c r="Y99" s="56"/>
      <c r="Z99" s="56"/>
      <c r="AA99" s="60"/>
      <c r="AB99" s="56"/>
      <c r="AC99" s="60"/>
      <c r="AD99" s="56"/>
      <c r="AE99" s="56"/>
      <c r="AF99" s="60"/>
      <c r="AG99" s="60"/>
    </row>
    <row r="100" spans="1:33" ht="15" customHeight="1" x14ac:dyDescent="0.15">
      <c r="A100" s="90">
        <v>10</v>
      </c>
      <c r="B100" s="61">
        <v>1</v>
      </c>
      <c r="C100" s="61">
        <v>49</v>
      </c>
      <c r="D100" s="62">
        <v>3084.5356136585392</v>
      </c>
      <c r="E100" s="62">
        <v>105.81687654591683</v>
      </c>
      <c r="F100" s="62">
        <v>66.657704086834926</v>
      </c>
      <c r="G100" s="95">
        <v>505.36223710188722</v>
      </c>
      <c r="H100" s="56"/>
      <c r="I100" s="56"/>
      <c r="J100" s="57"/>
      <c r="K100" s="58"/>
      <c r="L100" s="88">
        <v>705.81612472341726</v>
      </c>
      <c r="M100" s="62">
        <v>1651.9888886700544</v>
      </c>
      <c r="N100" s="62">
        <v>14.272395481856318</v>
      </c>
      <c r="O100" s="62">
        <v>3161.4680053046513</v>
      </c>
      <c r="P100" s="62">
        <v>183.00530510054537</v>
      </c>
      <c r="Q100" s="62">
        <v>1637.288839768579</v>
      </c>
      <c r="R100" s="63">
        <v>1.3121101871385961</v>
      </c>
      <c r="S100" s="63">
        <v>1.6293553240198246</v>
      </c>
      <c r="T100" s="62">
        <v>94.040658892046054</v>
      </c>
      <c r="U100" s="62">
        <v>15.417682938717459</v>
      </c>
      <c r="V100" s="106">
        <v>16.033984028475587</v>
      </c>
      <c r="W100" s="56"/>
      <c r="X100" s="60"/>
      <c r="Y100" s="56"/>
      <c r="Z100" s="56"/>
      <c r="AA100" s="60"/>
      <c r="AB100" s="56"/>
      <c r="AC100" s="60"/>
      <c r="AD100" s="56"/>
      <c r="AE100" s="56"/>
      <c r="AF100" s="60"/>
      <c r="AG100" s="60"/>
    </row>
    <row r="101" spans="1:33" ht="15" customHeight="1" x14ac:dyDescent="0.15">
      <c r="A101" s="90">
        <v>9</v>
      </c>
      <c r="B101" s="61">
        <v>1</v>
      </c>
      <c r="C101" s="61">
        <v>40</v>
      </c>
      <c r="D101" s="62">
        <v>3091.3880332419385</v>
      </c>
      <c r="E101" s="62">
        <v>114.46253088983956</v>
      </c>
      <c r="F101" s="62">
        <v>66.972191043199743</v>
      </c>
      <c r="G101" s="95">
        <v>493.5921379269692</v>
      </c>
      <c r="H101" s="56"/>
      <c r="I101" s="56"/>
      <c r="J101" s="57"/>
      <c r="K101" s="58"/>
      <c r="L101" s="88">
        <v>928.7824615335627</v>
      </c>
      <c r="M101" s="62">
        <v>1882.1204129222335</v>
      </c>
      <c r="N101" s="62">
        <v>18.257771006370753</v>
      </c>
      <c r="O101" s="62">
        <v>4892.6228549532298</v>
      </c>
      <c r="P101" s="62">
        <v>286.99343091816644</v>
      </c>
      <c r="Q101" s="62">
        <v>5399.8585707019884</v>
      </c>
      <c r="R101" s="63">
        <v>2.1946082072261608</v>
      </c>
      <c r="S101" s="63">
        <v>1.9520916598369433</v>
      </c>
      <c r="T101" s="62">
        <v>169.55969847951675</v>
      </c>
      <c r="U101" s="62">
        <v>24.84421487534339</v>
      </c>
      <c r="V101" s="106">
        <v>16.239073441888287</v>
      </c>
      <c r="W101" s="56"/>
      <c r="X101" s="60"/>
      <c r="Y101" s="56"/>
      <c r="Z101" s="56"/>
      <c r="AA101" s="60"/>
      <c r="AB101" s="56"/>
      <c r="AC101" s="60"/>
      <c r="AD101" s="56"/>
      <c r="AE101" s="56"/>
      <c r="AF101" s="60"/>
      <c r="AG101" s="60"/>
    </row>
    <row r="102" spans="1:33" ht="15" customHeight="1" x14ac:dyDescent="0.15">
      <c r="A102" s="90">
        <v>11</v>
      </c>
      <c r="B102" s="61">
        <v>1</v>
      </c>
      <c r="C102" s="61">
        <v>32</v>
      </c>
      <c r="D102" s="62">
        <v>3121.2963312322527</v>
      </c>
      <c r="E102" s="62">
        <v>106.70171600208892</v>
      </c>
      <c r="F102" s="62">
        <v>46.338960573139502</v>
      </c>
      <c r="G102" s="95">
        <v>502.42833222756298</v>
      </c>
      <c r="H102" s="56"/>
      <c r="I102" s="56"/>
      <c r="J102" s="57"/>
      <c r="K102" s="58"/>
      <c r="L102" s="88">
        <v>568.76480798006219</v>
      </c>
      <c r="M102" s="62">
        <v>1730.3859426239385</v>
      </c>
      <c r="N102" s="62">
        <v>13.531604573912285</v>
      </c>
      <c r="O102" s="62">
        <v>3118.9101207009212</v>
      </c>
      <c r="P102" s="62">
        <v>1956.1036931697261</v>
      </c>
      <c r="Q102" s="62">
        <v>2506.9567830256624</v>
      </c>
      <c r="R102" s="63">
        <v>1.5164385527073032</v>
      </c>
      <c r="S102" s="63">
        <v>1.896802953729561</v>
      </c>
      <c r="T102" s="62">
        <v>72.262107986651415</v>
      </c>
      <c r="U102" s="62">
        <v>13.819248283959391</v>
      </c>
      <c r="V102" s="106">
        <v>12.32014501452108</v>
      </c>
      <c r="W102" s="56"/>
      <c r="X102" s="60"/>
      <c r="Y102" s="56"/>
      <c r="Z102" s="56"/>
      <c r="AA102" s="60"/>
      <c r="AB102" s="56"/>
      <c r="AC102" s="60"/>
      <c r="AD102" s="56"/>
      <c r="AE102" s="56"/>
      <c r="AF102" s="60"/>
      <c r="AG102" s="60"/>
    </row>
    <row r="103" spans="1:33" ht="15" customHeight="1" x14ac:dyDescent="0.15">
      <c r="A103" s="90">
        <v>67</v>
      </c>
      <c r="B103" s="61">
        <v>1</v>
      </c>
      <c r="C103" s="61">
        <v>38</v>
      </c>
      <c r="D103" s="62">
        <v>3175.2032773693904</v>
      </c>
      <c r="E103" s="62">
        <v>105.81904589036547</v>
      </c>
      <c r="F103" s="62">
        <v>60.254824598188243</v>
      </c>
      <c r="G103" s="95">
        <v>541.64876409044859</v>
      </c>
      <c r="H103" s="56"/>
      <c r="I103" s="56"/>
      <c r="J103" s="57"/>
      <c r="K103" s="58"/>
      <c r="L103" s="88">
        <v>644.40554588227644</v>
      </c>
      <c r="M103" s="62">
        <v>1646.9074718393144</v>
      </c>
      <c r="N103" s="62">
        <v>14.112490256178605</v>
      </c>
      <c r="O103" s="62">
        <v>3584.3074787328701</v>
      </c>
      <c r="P103" s="62">
        <v>300.12280478222999</v>
      </c>
      <c r="Q103" s="62">
        <v>2506.4896197910602</v>
      </c>
      <c r="R103" s="63">
        <v>1.5676976859782819</v>
      </c>
      <c r="S103" s="63">
        <v>1.5287635679049461</v>
      </c>
      <c r="T103" s="62">
        <v>129.23084106308502</v>
      </c>
      <c r="U103" s="62">
        <v>19.814315892833463</v>
      </c>
      <c r="V103" s="106">
        <v>16.296308925434804</v>
      </c>
      <c r="W103" s="56"/>
      <c r="X103" s="60"/>
      <c r="Y103" s="56"/>
      <c r="Z103" s="56"/>
      <c r="AA103" s="60"/>
      <c r="AB103" s="56"/>
      <c r="AC103" s="60"/>
      <c r="AD103" s="56"/>
      <c r="AE103" s="56"/>
      <c r="AF103" s="60"/>
      <c r="AG103" s="60"/>
    </row>
    <row r="104" spans="1:33" ht="15" customHeight="1" x14ac:dyDescent="0.15">
      <c r="A104" s="90">
        <v>2</v>
      </c>
      <c r="B104" s="61">
        <v>1</v>
      </c>
      <c r="C104" s="61">
        <v>47</v>
      </c>
      <c r="D104" s="62">
        <v>3209.2883464392794</v>
      </c>
      <c r="E104" s="62">
        <v>117.00967491302575</v>
      </c>
      <c r="F104" s="62">
        <v>61.707232825407253</v>
      </c>
      <c r="G104" s="95">
        <v>512.59686511251846</v>
      </c>
      <c r="H104" s="56"/>
      <c r="I104" s="56"/>
      <c r="J104" s="57"/>
      <c r="K104" s="58"/>
      <c r="L104" s="88">
        <v>781.03278791978926</v>
      </c>
      <c r="M104" s="62">
        <v>1890.7509511956653</v>
      </c>
      <c r="N104" s="62">
        <v>18.119487818958643</v>
      </c>
      <c r="O104" s="62">
        <v>4307.7479198395813</v>
      </c>
      <c r="P104" s="62">
        <v>1004.3870988234883</v>
      </c>
      <c r="Q104" s="62">
        <v>4282.3578430371426</v>
      </c>
      <c r="R104" s="63">
        <v>2.2878552104978893</v>
      </c>
      <c r="S104" s="63">
        <v>2.0515730338370859</v>
      </c>
      <c r="T104" s="62">
        <v>158.07038221551753</v>
      </c>
      <c r="U104" s="62">
        <v>23.650637120293645</v>
      </c>
      <c r="V104" s="106">
        <v>15.53245986051131</v>
      </c>
      <c r="W104" s="56"/>
      <c r="X104" s="60"/>
      <c r="Y104" s="56"/>
      <c r="Z104" s="56"/>
      <c r="AA104" s="60"/>
      <c r="AB104" s="56"/>
      <c r="AC104" s="60"/>
      <c r="AD104" s="56"/>
      <c r="AE104" s="56"/>
      <c r="AF104" s="60"/>
      <c r="AG104" s="60"/>
    </row>
    <row r="105" spans="1:33" ht="15" customHeight="1" thickBot="1" x14ac:dyDescent="0.2">
      <c r="A105" s="91">
        <v>15</v>
      </c>
      <c r="B105" s="92">
        <v>1</v>
      </c>
      <c r="C105" s="92">
        <v>34</v>
      </c>
      <c r="D105" s="93">
        <v>3220.3688438969998</v>
      </c>
      <c r="E105" s="93">
        <v>102.76198078299008</v>
      </c>
      <c r="F105" s="93">
        <v>61.483631418155426</v>
      </c>
      <c r="G105" s="104">
        <v>443.93767600408728</v>
      </c>
      <c r="H105" s="56"/>
      <c r="I105" s="56"/>
      <c r="J105" s="57"/>
      <c r="K105" s="59"/>
      <c r="L105" s="96">
        <v>514.78223274338256</v>
      </c>
      <c r="M105" s="93">
        <v>1523.0359596051378</v>
      </c>
      <c r="N105" s="93">
        <v>12.624143108842716</v>
      </c>
      <c r="O105" s="93">
        <v>2706.9042519642112</v>
      </c>
      <c r="P105" s="93">
        <v>123.39245288138785</v>
      </c>
      <c r="Q105" s="93">
        <v>1531.0095232235822</v>
      </c>
      <c r="R105" s="94">
        <v>1.312373815820346</v>
      </c>
      <c r="S105" s="94">
        <v>1.2144493420290499</v>
      </c>
      <c r="T105" s="93">
        <v>78.265448399698215</v>
      </c>
      <c r="U105" s="93">
        <v>13.561393121907216</v>
      </c>
      <c r="V105" s="107">
        <v>14.984183378899779</v>
      </c>
      <c r="W105" s="56"/>
      <c r="X105" s="60"/>
      <c r="Y105" s="56"/>
      <c r="Z105" s="56"/>
      <c r="AA105" s="60"/>
      <c r="AB105" s="56"/>
      <c r="AC105" s="60"/>
      <c r="AD105" s="56"/>
      <c r="AE105" s="56"/>
      <c r="AF105" s="60"/>
      <c r="AG105" s="60"/>
    </row>
  </sheetData>
  <phoneticPr fontId="1"/>
  <pageMargins left="0.39370078740157483" right="0.39370078740157483" top="0.39370078740157483" bottom="0.39370078740157483" header="0.31496062992125984" footer="0.31496062992125984"/>
  <pageSetup paperSize="8" scale="65" orientation="landscape" r:id="rId1"/>
  <headerFooter>
    <oddHeader>&amp;C【作業用シート】　栄養素密度法（男性）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</vt:i4>
      </vt:variant>
    </vt:vector>
  </HeadingPairs>
  <TitlesOfParts>
    <vt:vector size="12" baseType="lpstr">
      <vt:lpstr>男性 </vt:lpstr>
      <vt:lpstr>女性 </vt:lpstr>
      <vt:lpstr>男性基本統計</vt:lpstr>
      <vt:lpstr>女性基本統計</vt:lpstr>
      <vt:lpstr>ワークシート２－7－１</vt:lpstr>
      <vt:lpstr>ワークシート２－７－２ </vt:lpstr>
      <vt:lpstr>ワークシート２－７－３</vt:lpstr>
      <vt:lpstr>ワークシート２－７－４</vt:lpstr>
      <vt:lpstr>栄養素密度法（男性） </vt:lpstr>
      <vt:lpstr>残差法（女性)</vt:lpstr>
      <vt:lpstr>'女性 '!dr_f</vt:lpstr>
      <vt:lpstr>'男性 '!dr_m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YAMASHITA-23</dc:creator>
  <cp:lastModifiedBy>みらい 山下</cp:lastModifiedBy>
  <cp:lastPrinted>2024-05-01T02:47:04Z</cp:lastPrinted>
  <dcterms:created xsi:type="dcterms:W3CDTF">2007-09-01T02:38:07Z</dcterms:created>
  <dcterms:modified xsi:type="dcterms:W3CDTF">2025-03-14T08:50:41Z</dcterms:modified>
</cp:coreProperties>
</file>